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Rozpocty\2022\Ing. Dušek\ZŠ Májová\rozpočet investora\"/>
    </mc:Choice>
  </mc:AlternateContent>
  <bookViews>
    <workbookView xWindow="0" yWindow="0" windowWidth="0" windowHeight="0"/>
  </bookViews>
  <sheets>
    <sheet name="Rekapitulace stavby" sheetId="1" r:id="rId1"/>
    <sheet name="D.1.1.1 - Nástavba objekt..." sheetId="2" r:id="rId2"/>
    <sheet name="D.1.4.2 - Zdravotechnika" sheetId="3" r:id="rId3"/>
    <sheet name="D.1.4.3 - Vytápění" sheetId="4" r:id="rId4"/>
    <sheet name="D.1.4.4 - Silnoproudá ele..." sheetId="5" r:id="rId5"/>
    <sheet name="D.1.4.5 - Slaboproudé roz..." sheetId="6" r:id="rId6"/>
    <sheet name="D.1.4.6 - Vzduchotechnika" sheetId="7" r:id="rId7"/>
    <sheet name="VON - Vedlejší a ostatní 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'D.1.1.1 - Nástavba objekt...'!$C$153:$K$792</definedName>
    <definedName name="_xlnm.Print_Area" localSheetId="1">'D.1.1.1 - Nástavba objekt...'!$C$4:$J$39,'D.1.1.1 - Nástavba objekt...'!$C$50:$J$76,'D.1.1.1 - Nástavba objekt...'!$C$82:$J$135,'D.1.1.1 - Nástavba objekt...'!$C$141:$K$792</definedName>
    <definedName name="_xlnm.Print_Titles" localSheetId="1">'D.1.1.1 - Nástavba objekt...'!$153:$153</definedName>
    <definedName name="_xlnm._FilterDatabase" localSheetId="2" hidden="1">'D.1.4.2 - Zdravotechnika'!$C$136:$K$306</definedName>
    <definedName name="_xlnm.Print_Area" localSheetId="2">'D.1.4.2 - Zdravotechnika'!$C$4:$J$39,'D.1.4.2 - Zdravotechnika'!$C$50:$J$76,'D.1.4.2 - Zdravotechnika'!$C$82:$J$118,'D.1.4.2 - Zdravotechnika'!$C$124:$K$306</definedName>
    <definedName name="_xlnm.Print_Titles" localSheetId="2">'D.1.4.2 - Zdravotechnika'!$136:$136</definedName>
    <definedName name="_xlnm._FilterDatabase" localSheetId="3" hidden="1">'D.1.4.3 - Vytápění'!$C$123:$K$205</definedName>
    <definedName name="_xlnm.Print_Area" localSheetId="3">'D.1.4.3 - Vytápění'!$C$4:$J$39,'D.1.4.3 - Vytápění'!$C$50:$J$76,'D.1.4.3 - Vytápění'!$C$82:$J$105,'D.1.4.3 - Vytápění'!$C$111:$K$205</definedName>
    <definedName name="_xlnm.Print_Titles" localSheetId="3">'D.1.4.3 - Vytápění'!$123:$123</definedName>
    <definedName name="_xlnm._FilterDatabase" localSheetId="4" hidden="1">'D.1.4.4 - Silnoproudá ele...'!$C$118:$K$243</definedName>
    <definedName name="_xlnm.Print_Area" localSheetId="4">'D.1.4.4 - Silnoproudá ele...'!$C$4:$J$39,'D.1.4.4 - Silnoproudá ele...'!$C$50:$J$76,'D.1.4.4 - Silnoproudá ele...'!$C$82:$J$100,'D.1.4.4 - Silnoproudá ele...'!$C$106:$K$243</definedName>
    <definedName name="_xlnm.Print_Titles" localSheetId="4">'D.1.4.4 - Silnoproudá ele...'!$118:$118</definedName>
    <definedName name="_xlnm._FilterDatabase" localSheetId="5" hidden="1">'D.1.4.5 - Slaboproudé roz...'!$C$121:$K$240</definedName>
    <definedName name="_xlnm.Print_Area" localSheetId="5">'D.1.4.5 - Slaboproudé roz...'!$C$4:$J$39,'D.1.4.5 - Slaboproudé roz...'!$C$50:$J$76,'D.1.4.5 - Slaboproudé roz...'!$C$82:$J$103,'D.1.4.5 - Slaboproudé roz...'!$C$109:$K$240</definedName>
    <definedName name="_xlnm.Print_Titles" localSheetId="5">'D.1.4.5 - Slaboproudé roz...'!$121:$121</definedName>
    <definedName name="_xlnm._FilterDatabase" localSheetId="6" hidden="1">'D.1.4.6 - Vzduchotechnika'!$C$123:$K$204</definedName>
    <definedName name="_xlnm.Print_Area" localSheetId="6">'D.1.4.6 - Vzduchotechnika'!$C$4:$J$39,'D.1.4.6 - Vzduchotechnika'!$C$50:$J$76,'D.1.4.6 - Vzduchotechnika'!$C$82:$J$105,'D.1.4.6 - Vzduchotechnika'!$C$111:$K$204</definedName>
    <definedName name="_xlnm.Print_Titles" localSheetId="6">'D.1.4.6 - Vzduchotechnika'!$123:$123</definedName>
    <definedName name="_xlnm._FilterDatabase" localSheetId="7" hidden="1">'VON - Vedlejší a ostatní ...'!$C$128:$K$167</definedName>
    <definedName name="_xlnm.Print_Area" localSheetId="7">'VON - Vedlejší a ostatní ...'!$C$4:$J$39,'VON - Vedlejší a ostatní ...'!$C$50:$J$76,'VON - Vedlejší a ostatní ...'!$C$82:$J$110,'VON - Vedlejší a ostatní ...'!$C$116:$K$167</definedName>
    <definedName name="_xlnm.Print_Titles" localSheetId="7">'VON - Vedlejší a ostatní ...'!$128:$128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66"/>
  <c r="BH166"/>
  <c r="BG166"/>
  <c r="BF166"/>
  <c r="T166"/>
  <c r="T165"/>
  <c r="R166"/>
  <c r="R165"/>
  <c r="P166"/>
  <c r="P165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7"/>
  <c r="BH147"/>
  <c r="BG147"/>
  <c r="BF147"/>
  <c r="T147"/>
  <c r="T146"/>
  <c r="R147"/>
  <c r="R146"/>
  <c r="P147"/>
  <c r="P146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119"/>
  <c i="7" r="J126"/>
  <c r="J37"/>
  <c r="J36"/>
  <c i="1" r="AY100"/>
  <c i="7" r="J35"/>
  <c i="1" r="AX100"/>
  <c i="7"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98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6" r="J124"/>
  <c r="J37"/>
  <c r="J36"/>
  <c i="1" r="AY99"/>
  <c i="6" r="J35"/>
  <c i="1" r="AX99"/>
  <c i="6"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98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5" r="J37"/>
  <c r="J36"/>
  <c i="1" r="AY98"/>
  <c i="5" r="J35"/>
  <c i="1" r="AX98"/>
  <c i="5"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4" r="J37"/>
  <c r="J36"/>
  <c i="1" r="AY97"/>
  <c i="4" r="J35"/>
  <c i="1" r="AX97"/>
  <c i="4"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3" r="J37"/>
  <c r="J36"/>
  <c i="1" r="AY96"/>
  <c i="3" r="J35"/>
  <c i="1" r="AX96"/>
  <c i="3"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T302"/>
  <c r="T301"/>
  <c r="R303"/>
  <c r="R302"/>
  <c r="R301"/>
  <c r="P303"/>
  <c r="P302"/>
  <c r="P301"/>
  <c r="BI300"/>
  <c r="BH300"/>
  <c r="BG300"/>
  <c r="BF300"/>
  <c r="T300"/>
  <c r="T299"/>
  <c r="R300"/>
  <c r="R299"/>
  <c r="P300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T189"/>
  <c r="R190"/>
  <c r="R189"/>
  <c r="P190"/>
  <c r="P189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T162"/>
  <c r="R163"/>
  <c r="R162"/>
  <c r="P163"/>
  <c r="P162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J134"/>
  <c r="J133"/>
  <c r="F133"/>
  <c r="F131"/>
  <c r="E129"/>
  <c r="J92"/>
  <c r="J91"/>
  <c r="F91"/>
  <c r="F89"/>
  <c r="E87"/>
  <c r="J18"/>
  <c r="E18"/>
  <c r="F92"/>
  <c r="J17"/>
  <c r="J12"/>
  <c r="J131"/>
  <c r="E7"/>
  <c r="E85"/>
  <c i="2" r="J785"/>
  <c r="T784"/>
  <c r="R784"/>
  <c r="P784"/>
  <c r="BK784"/>
  <c r="J784"/>
  <c r="J132"/>
  <c r="J311"/>
  <c r="J256"/>
  <c r="J37"/>
  <c r="J36"/>
  <c i="1" r="AY95"/>
  <c i="2" r="J35"/>
  <c i="1" r="AX95"/>
  <c i="2"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J133"/>
  <c r="BI783"/>
  <c r="BH783"/>
  <c r="BG783"/>
  <c r="BF783"/>
  <c r="T783"/>
  <c r="R783"/>
  <c r="P783"/>
  <c r="BI782"/>
  <c r="BH782"/>
  <c r="BG782"/>
  <c r="BF782"/>
  <c r="T782"/>
  <c r="R782"/>
  <c r="P782"/>
  <c r="BI780"/>
  <c r="BH780"/>
  <c r="BG780"/>
  <c r="BF780"/>
  <c r="T780"/>
  <c r="R780"/>
  <c r="P780"/>
  <c r="BI779"/>
  <c r="BH779"/>
  <c r="BG779"/>
  <c r="BF779"/>
  <c r="T779"/>
  <c r="R779"/>
  <c r="P779"/>
  <c r="BI777"/>
  <c r="BH777"/>
  <c r="BG777"/>
  <c r="BF777"/>
  <c r="T777"/>
  <c r="R777"/>
  <c r="P777"/>
  <c r="BI776"/>
  <c r="BH776"/>
  <c r="BG776"/>
  <c r="BF776"/>
  <c r="T776"/>
  <c r="R776"/>
  <c r="P776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7"/>
  <c r="BH737"/>
  <c r="BG737"/>
  <c r="BF737"/>
  <c r="T737"/>
  <c r="R737"/>
  <c r="P737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1"/>
  <c r="BH721"/>
  <c r="BG721"/>
  <c r="BF721"/>
  <c r="T721"/>
  <c r="R721"/>
  <c r="P721"/>
  <c r="BI720"/>
  <c r="BH720"/>
  <c r="BG720"/>
  <c r="BF720"/>
  <c r="T720"/>
  <c r="R720"/>
  <c r="P720"/>
  <c r="BI718"/>
  <c r="BH718"/>
  <c r="BG718"/>
  <c r="BF718"/>
  <c r="T718"/>
  <c r="R718"/>
  <c r="P718"/>
  <c r="BI717"/>
  <c r="BH717"/>
  <c r="BG717"/>
  <c r="BF717"/>
  <c r="T717"/>
  <c r="R717"/>
  <c r="P717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4"/>
  <c r="BH684"/>
  <c r="BG684"/>
  <c r="BF684"/>
  <c r="T684"/>
  <c r="R684"/>
  <c r="P684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8"/>
  <c r="BH678"/>
  <c r="BG678"/>
  <c r="BF678"/>
  <c r="T678"/>
  <c r="R678"/>
  <c r="P678"/>
  <c r="BI676"/>
  <c r="BH676"/>
  <c r="BG676"/>
  <c r="BF676"/>
  <c r="T676"/>
  <c r="R676"/>
  <c r="P676"/>
  <c r="BI675"/>
  <c r="BH675"/>
  <c r="BG675"/>
  <c r="BF675"/>
  <c r="T675"/>
  <c r="R675"/>
  <c r="P675"/>
  <c r="BI673"/>
  <c r="BH673"/>
  <c r="BG673"/>
  <c r="BF673"/>
  <c r="T673"/>
  <c r="R673"/>
  <c r="P673"/>
  <c r="BI672"/>
  <c r="BH672"/>
  <c r="BG672"/>
  <c r="BF672"/>
  <c r="T672"/>
  <c r="R672"/>
  <c r="P672"/>
  <c r="BI670"/>
  <c r="BH670"/>
  <c r="BG670"/>
  <c r="BF670"/>
  <c r="T670"/>
  <c r="R670"/>
  <c r="P670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4"/>
  <c r="BH664"/>
  <c r="BG664"/>
  <c r="BF664"/>
  <c r="T664"/>
  <c r="R664"/>
  <c r="P664"/>
  <c r="BI662"/>
  <c r="BH662"/>
  <c r="BG662"/>
  <c r="BF662"/>
  <c r="T662"/>
  <c r="R662"/>
  <c r="P662"/>
  <c r="BI661"/>
  <c r="BH661"/>
  <c r="BG661"/>
  <c r="BF661"/>
  <c r="T661"/>
  <c r="R661"/>
  <c r="P661"/>
  <c r="BI659"/>
  <c r="BH659"/>
  <c r="BG659"/>
  <c r="BF659"/>
  <c r="T659"/>
  <c r="R659"/>
  <c r="P659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1"/>
  <c r="BH621"/>
  <c r="BG621"/>
  <c r="BF621"/>
  <c r="T621"/>
  <c r="R621"/>
  <c r="P621"/>
  <c r="BI619"/>
  <c r="BH619"/>
  <c r="BG619"/>
  <c r="BF619"/>
  <c r="T619"/>
  <c r="R619"/>
  <c r="P619"/>
  <c r="BI618"/>
  <c r="BH618"/>
  <c r="BG618"/>
  <c r="BF618"/>
  <c r="T618"/>
  <c r="R618"/>
  <c r="P618"/>
  <c r="BI616"/>
  <c r="BH616"/>
  <c r="BG616"/>
  <c r="BF616"/>
  <c r="T616"/>
  <c r="R616"/>
  <c r="P616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10"/>
  <c r="BH610"/>
  <c r="BG610"/>
  <c r="BF610"/>
  <c r="T610"/>
  <c r="R610"/>
  <c r="P610"/>
  <c r="BI608"/>
  <c r="BH608"/>
  <c r="BG608"/>
  <c r="BF608"/>
  <c r="T608"/>
  <c r="R608"/>
  <c r="P608"/>
  <c r="BI607"/>
  <c r="BH607"/>
  <c r="BG607"/>
  <c r="BF607"/>
  <c r="T607"/>
  <c r="R607"/>
  <c r="P607"/>
  <c r="BI605"/>
  <c r="BH605"/>
  <c r="BG605"/>
  <c r="BF605"/>
  <c r="T605"/>
  <c r="R605"/>
  <c r="P605"/>
  <c r="BI604"/>
  <c r="BH604"/>
  <c r="BG604"/>
  <c r="BF604"/>
  <c r="T604"/>
  <c r="R604"/>
  <c r="P604"/>
  <c r="BI602"/>
  <c r="BH602"/>
  <c r="BG602"/>
  <c r="BF602"/>
  <c r="T602"/>
  <c r="R602"/>
  <c r="P602"/>
  <c r="BI601"/>
  <c r="BH601"/>
  <c r="BG601"/>
  <c r="BF601"/>
  <c r="T601"/>
  <c r="R601"/>
  <c r="P601"/>
  <c r="BI599"/>
  <c r="BH599"/>
  <c r="BG599"/>
  <c r="BF599"/>
  <c r="T599"/>
  <c r="R599"/>
  <c r="P599"/>
  <c r="BI598"/>
  <c r="BH598"/>
  <c r="BG598"/>
  <c r="BF598"/>
  <c r="T598"/>
  <c r="R598"/>
  <c r="P598"/>
  <c r="BI596"/>
  <c r="BH596"/>
  <c r="BG596"/>
  <c r="BF596"/>
  <c r="T596"/>
  <c r="R596"/>
  <c r="P596"/>
  <c r="BI595"/>
  <c r="BH595"/>
  <c r="BG595"/>
  <c r="BF595"/>
  <c r="T595"/>
  <c r="R595"/>
  <c r="P595"/>
  <c r="BI593"/>
  <c r="BH593"/>
  <c r="BG593"/>
  <c r="BF593"/>
  <c r="T593"/>
  <c r="R593"/>
  <c r="P593"/>
  <c r="BI592"/>
  <c r="BH592"/>
  <c r="BG592"/>
  <c r="BF592"/>
  <c r="T592"/>
  <c r="R592"/>
  <c r="P592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2"/>
  <c r="BH582"/>
  <c r="BG582"/>
  <c r="BF582"/>
  <c r="T582"/>
  <c r="R582"/>
  <c r="P582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6"/>
  <c r="BH576"/>
  <c r="BG576"/>
  <c r="BF576"/>
  <c r="T576"/>
  <c r="R576"/>
  <c r="P576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70"/>
  <c r="BH570"/>
  <c r="BG570"/>
  <c r="BF570"/>
  <c r="T570"/>
  <c r="R570"/>
  <c r="P570"/>
  <c r="BI568"/>
  <c r="BH568"/>
  <c r="BG568"/>
  <c r="BF568"/>
  <c r="T568"/>
  <c r="R568"/>
  <c r="P568"/>
  <c r="BI567"/>
  <c r="BH567"/>
  <c r="BG567"/>
  <c r="BF567"/>
  <c r="T567"/>
  <c r="R567"/>
  <c r="P567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9"/>
  <c r="BH529"/>
  <c r="BG529"/>
  <c r="BF529"/>
  <c r="T529"/>
  <c r="R529"/>
  <c r="P529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3"/>
  <c r="BH433"/>
  <c r="BG433"/>
  <c r="BF433"/>
  <c r="T433"/>
  <c r="R433"/>
  <c r="P433"/>
  <c r="BI432"/>
  <c r="BH432"/>
  <c r="BG432"/>
  <c r="BF432"/>
  <c r="T432"/>
  <c r="R432"/>
  <c r="P432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1"/>
  <c r="BH371"/>
  <c r="BG371"/>
  <c r="BF371"/>
  <c r="T371"/>
  <c r="T370"/>
  <c r="R371"/>
  <c r="R370"/>
  <c r="P371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T360"/>
  <c r="R361"/>
  <c r="R360"/>
  <c r="P361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J107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J103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J151"/>
  <c r="J150"/>
  <c r="F150"/>
  <c r="F148"/>
  <c r="E146"/>
  <c r="J92"/>
  <c r="J91"/>
  <c r="F91"/>
  <c r="F89"/>
  <c r="E87"/>
  <c r="J18"/>
  <c r="E18"/>
  <c r="F92"/>
  <c r="J17"/>
  <c r="J12"/>
  <c r="J148"/>
  <c r="E7"/>
  <c r="E144"/>
  <c i="1" r="L90"/>
  <c r="AM90"/>
  <c r="AM89"/>
  <c r="L89"/>
  <c r="AM87"/>
  <c r="L87"/>
  <c r="L85"/>
  <c r="L84"/>
  <c i="2" r="J780"/>
  <c r="BK773"/>
  <c r="J770"/>
  <c r="BK765"/>
  <c r="J760"/>
  <c r="BK748"/>
  <c r="J745"/>
  <c r="J740"/>
  <c r="J737"/>
  <c r="BK726"/>
  <c r="BK720"/>
  <c r="J704"/>
  <c r="BK701"/>
  <c r="BK695"/>
  <c r="BK693"/>
  <c r="BK690"/>
  <c r="J684"/>
  <c r="J670"/>
  <c r="J662"/>
  <c r="J656"/>
  <c r="J653"/>
  <c r="J640"/>
  <c r="J616"/>
  <c r="BK604"/>
  <c r="BK590"/>
  <c r="J568"/>
  <c r="BK561"/>
  <c r="BK547"/>
  <c r="BK532"/>
  <c r="BK519"/>
  <c r="J511"/>
  <c r="BK494"/>
  <c r="BK480"/>
  <c r="J469"/>
  <c r="J461"/>
  <c r="BK447"/>
  <c r="J440"/>
  <c r="J425"/>
  <c r="J416"/>
  <c r="J403"/>
  <c r="J388"/>
  <c r="BK381"/>
  <c r="J367"/>
  <c r="BK355"/>
  <c r="BK346"/>
  <c r="J324"/>
  <c r="J314"/>
  <c r="BK301"/>
  <c r="J295"/>
  <c r="J285"/>
  <c r="J280"/>
  <c r="J274"/>
  <c r="BK267"/>
  <c r="J251"/>
  <c r="BK240"/>
  <c r="BK221"/>
  <c r="BK212"/>
  <c r="J205"/>
  <c r="BK197"/>
  <c r="J189"/>
  <c r="J184"/>
  <c r="BK174"/>
  <c r="BK167"/>
  <c r="BK777"/>
  <c r="BK769"/>
  <c r="BK762"/>
  <c r="J753"/>
  <c r="J744"/>
  <c r="J734"/>
  <c r="BK714"/>
  <c r="J707"/>
  <c r="J690"/>
  <c r="BK679"/>
  <c r="BK662"/>
  <c r="J651"/>
  <c r="BK637"/>
  <c r="J622"/>
  <c r="J610"/>
  <c r="J601"/>
  <c r="J589"/>
  <c r="BK577"/>
  <c r="J543"/>
  <c r="J527"/>
  <c r="J520"/>
  <c r="J515"/>
  <c r="J510"/>
  <c r="BK503"/>
  <c r="J501"/>
  <c r="BK499"/>
  <c r="BK495"/>
  <c r="J486"/>
  <c r="J481"/>
  <c r="BK474"/>
  <c r="BK471"/>
  <c r="J462"/>
  <c r="J453"/>
  <c r="BK440"/>
  <c r="J427"/>
  <c r="J420"/>
  <c r="BK407"/>
  <c r="BK392"/>
  <c r="J380"/>
  <c r="BK371"/>
  <c r="J363"/>
  <c r="BK351"/>
  <c r="BK340"/>
  <c r="BK329"/>
  <c r="BK322"/>
  <c r="J304"/>
  <c r="J289"/>
  <c r="J277"/>
  <c r="BK248"/>
  <c r="J240"/>
  <c r="BK237"/>
  <c r="J231"/>
  <c r="BK224"/>
  <c r="J218"/>
  <c r="BK215"/>
  <c r="BK204"/>
  <c r="J194"/>
  <c r="BK188"/>
  <c r="J178"/>
  <c r="BK171"/>
  <c r="BK162"/>
  <c i="1" r="AS94"/>
  <c i="2" r="BK717"/>
  <c r="BK708"/>
  <c r="BK702"/>
  <c r="BK689"/>
  <c r="BK681"/>
  <c r="J664"/>
  <c r="BK640"/>
  <c r="BK632"/>
  <c r="J621"/>
  <c r="BK613"/>
  <c r="J598"/>
  <c r="J587"/>
  <c r="BK570"/>
  <c r="J563"/>
  <c r="J557"/>
  <c r="J548"/>
  <c r="BK542"/>
  <c r="J539"/>
  <c r="J523"/>
  <c r="BK520"/>
  <c r="BK512"/>
  <c r="J494"/>
  <c r="BK487"/>
  <c r="J475"/>
  <c r="J467"/>
  <c r="BK450"/>
  <c r="BK443"/>
  <c r="BK433"/>
  <c r="BK421"/>
  <c r="BK412"/>
  <c r="BK408"/>
  <c r="BK405"/>
  <c r="BK399"/>
  <c r="J390"/>
  <c r="J377"/>
  <c r="BK368"/>
  <c r="J357"/>
  <c r="BK350"/>
  <c r="J337"/>
  <c r="J325"/>
  <c r="J310"/>
  <c r="BK304"/>
  <c r="BK295"/>
  <c r="BK285"/>
  <c r="J281"/>
  <c r="J273"/>
  <c r="BK266"/>
  <c r="J260"/>
  <c r="J247"/>
  <c r="BK242"/>
  <c r="BK232"/>
  <c r="BK217"/>
  <c r="J204"/>
  <c r="BK195"/>
  <c r="BK189"/>
  <c r="J183"/>
  <c r="J175"/>
  <c r="BK163"/>
  <c r="J159"/>
  <c r="J791"/>
  <c r="J787"/>
  <c r="BK780"/>
  <c r="J774"/>
  <c r="J762"/>
  <c r="BK754"/>
  <c r="J748"/>
  <c r="J743"/>
  <c r="J730"/>
  <c r="BK721"/>
  <c r="J714"/>
  <c r="J700"/>
  <c r="J686"/>
  <c r="J679"/>
  <c r="BK651"/>
  <c r="BK647"/>
  <c r="J633"/>
  <c r="J619"/>
  <c r="BK611"/>
  <c r="J596"/>
  <c r="BK582"/>
  <c r="J576"/>
  <c r="J567"/>
  <c r="BK557"/>
  <c r="BK546"/>
  <c r="BK535"/>
  <c r="J529"/>
  <c r="BK509"/>
  <c r="J499"/>
  <c r="J490"/>
  <c r="BK481"/>
  <c r="BK462"/>
  <c r="J458"/>
  <c r="BK454"/>
  <c r="J450"/>
  <c r="J445"/>
  <c r="J429"/>
  <c r="BK417"/>
  <c r="BK414"/>
  <c r="BK401"/>
  <c r="BK397"/>
  <c r="BK390"/>
  <c r="J384"/>
  <c r="BK377"/>
  <c r="J364"/>
  <c r="BK353"/>
  <c r="J346"/>
  <c r="J335"/>
  <c r="BK328"/>
  <c r="J322"/>
  <c r="BK315"/>
  <c r="J306"/>
  <c r="BK300"/>
  <c r="BK291"/>
  <c r="J279"/>
  <c r="J267"/>
  <c r="J263"/>
  <c r="J259"/>
  <c r="BK247"/>
  <c r="BK238"/>
  <c r="BK226"/>
  <c r="J223"/>
  <c r="J214"/>
  <c r="J199"/>
  <c r="BK183"/>
  <c r="J168"/>
  <c r="J158"/>
  <c i="3" r="J297"/>
  <c r="BK290"/>
  <c r="BK286"/>
  <c r="J278"/>
  <c r="J267"/>
  <c r="BK263"/>
  <c r="BK247"/>
  <c r="J241"/>
  <c r="BK235"/>
  <c r="BK223"/>
  <c r="BK219"/>
  <c r="BK216"/>
  <c r="BK209"/>
  <c r="J202"/>
  <c r="BK193"/>
  <c r="J183"/>
  <c r="J174"/>
  <c r="J161"/>
  <c r="BK149"/>
  <c r="J144"/>
  <c r="J290"/>
  <c r="BK275"/>
  <c r="J268"/>
  <c r="J260"/>
  <c r="BK246"/>
  <c r="J239"/>
  <c r="BK232"/>
  <c r="J221"/>
  <c r="BK212"/>
  <c r="BK203"/>
  <c r="J182"/>
  <c r="J180"/>
  <c r="BK172"/>
  <c r="J159"/>
  <c r="J151"/>
  <c r="BK141"/>
  <c r="BK305"/>
  <c r="BK292"/>
  <c r="BK281"/>
  <c r="BK276"/>
  <c r="BK258"/>
  <c r="BK254"/>
  <c r="J249"/>
  <c r="J246"/>
  <c r="J232"/>
  <c r="J227"/>
  <c r="BK221"/>
  <c r="J198"/>
  <c r="BK184"/>
  <c r="J166"/>
  <c r="BK156"/>
  <c r="J149"/>
  <c r="BK300"/>
  <c r="J292"/>
  <c r="BK285"/>
  <c r="BK272"/>
  <c r="BK267"/>
  <c r="BK264"/>
  <c r="J257"/>
  <c r="BK243"/>
  <c r="J229"/>
  <c r="J218"/>
  <c r="BK214"/>
  <c r="BK208"/>
  <c r="BK205"/>
  <c r="BK199"/>
  <c r="BK187"/>
  <c r="BK180"/>
  <c r="J176"/>
  <c r="BK166"/>
  <c r="J156"/>
  <c r="BK151"/>
  <c r="J146"/>
  <c i="4" r="J198"/>
  <c r="J190"/>
  <c r="J187"/>
  <c r="J182"/>
  <c r="J173"/>
  <c r="J167"/>
  <c r="BK157"/>
  <c r="J150"/>
  <c r="J134"/>
  <c r="J129"/>
  <c r="J201"/>
  <c r="J192"/>
  <c r="BK179"/>
  <c r="J175"/>
  <c r="BK168"/>
  <c r="BK160"/>
  <c r="J156"/>
  <c r="J148"/>
  <c r="BK139"/>
  <c r="BK201"/>
  <c r="BK197"/>
  <c r="BK187"/>
  <c r="BK175"/>
  <c r="J166"/>
  <c r="BK159"/>
  <c r="BK156"/>
  <c r="BK151"/>
  <c r="BK149"/>
  <c r="J140"/>
  <c r="BK133"/>
  <c r="J127"/>
  <c r="J199"/>
  <c r="J177"/>
  <c r="J171"/>
  <c r="J163"/>
  <c r="J146"/>
  <c r="BK132"/>
  <c i="5" r="BK242"/>
  <c r="J237"/>
  <c r="BK232"/>
  <c r="BK219"/>
  <c r="J214"/>
  <c r="BK203"/>
  <c r="J191"/>
  <c r="BK182"/>
  <c r="J175"/>
  <c r="J211"/>
  <c r="J203"/>
  <c r="J196"/>
  <c r="BK187"/>
  <c r="BK174"/>
  <c r="J166"/>
  <c r="J162"/>
  <c r="J152"/>
  <c r="BK147"/>
  <c r="J139"/>
  <c r="J133"/>
  <c r="BK130"/>
  <c r="J224"/>
  <c r="J213"/>
  <c r="J209"/>
  <c r="BK197"/>
  <c r="J187"/>
  <c r="BK180"/>
  <c r="J176"/>
  <c r="BK161"/>
  <c r="J153"/>
  <c r="J145"/>
  <c r="BK133"/>
  <c r="BK243"/>
  <c r="BK231"/>
  <c r="BK227"/>
  <c r="J216"/>
  <c r="J208"/>
  <c r="J204"/>
  <c r="J197"/>
  <c r="BK191"/>
  <c r="BK179"/>
  <c r="J172"/>
  <c r="J167"/>
  <c r="BK156"/>
  <c r="BK153"/>
  <c r="BK136"/>
  <c r="J126"/>
  <c i="6" r="J233"/>
  <c r="J230"/>
  <c r="J225"/>
  <c r="BK217"/>
  <c r="BK195"/>
  <c r="J182"/>
  <c r="J176"/>
  <c r="J167"/>
  <c r="BK161"/>
  <c r="BK153"/>
  <c r="BK147"/>
  <c r="J144"/>
  <c r="BK240"/>
  <c r="BK235"/>
  <c r="J231"/>
  <c r="BK223"/>
  <c r="J212"/>
  <c r="BK206"/>
  <c r="BK198"/>
  <c r="J194"/>
  <c r="BK190"/>
  <c r="J183"/>
  <c r="BK175"/>
  <c r="BK171"/>
  <c r="BK156"/>
  <c r="BK148"/>
  <c r="J141"/>
  <c r="J133"/>
  <c r="BK238"/>
  <c r="BK225"/>
  <c r="J219"/>
  <c r="J215"/>
  <c r="J200"/>
  <c r="BK197"/>
  <c r="BK186"/>
  <c r="J181"/>
  <c r="J164"/>
  <c r="J156"/>
  <c r="BK149"/>
  <c r="J140"/>
  <c r="J137"/>
  <c r="J131"/>
  <c r="BK237"/>
  <c r="BK216"/>
  <c r="J207"/>
  <c r="BK199"/>
  <c r="J190"/>
  <c r="J186"/>
  <c r="J175"/>
  <c r="BK163"/>
  <c r="BK155"/>
  <c r="J138"/>
  <c r="J129"/>
  <c i="7" r="BK202"/>
  <c r="J185"/>
  <c r="BK172"/>
  <c r="J165"/>
  <c r="BK144"/>
  <c r="J133"/>
  <c r="BK128"/>
  <c r="BK196"/>
  <c r="BK189"/>
  <c r="BK177"/>
  <c r="BK168"/>
  <c r="BK157"/>
  <c r="J151"/>
  <c r="BK145"/>
  <c r="BK142"/>
  <c r="BK136"/>
  <c r="J128"/>
  <c r="J202"/>
  <c r="J193"/>
  <c r="BK182"/>
  <c r="J178"/>
  <c r="BK173"/>
  <c r="BK163"/>
  <c r="BK156"/>
  <c r="BK151"/>
  <c r="BK140"/>
  <c r="BK198"/>
  <c r="BK187"/>
  <c r="J181"/>
  <c r="J170"/>
  <c r="J163"/>
  <c r="BK159"/>
  <c r="J145"/>
  <c r="J140"/>
  <c r="BK133"/>
  <c i="8" r="BK160"/>
  <c r="J141"/>
  <c r="BK153"/>
  <c r="BK143"/>
  <c r="BK134"/>
  <c r="J163"/>
  <c r="BK147"/>
  <c r="J137"/>
  <c r="BK163"/>
  <c r="J147"/>
  <c i="2" r="BK782"/>
  <c r="J777"/>
  <c r="BK772"/>
  <c r="J766"/>
  <c r="BK761"/>
  <c r="BK759"/>
  <c r="BK750"/>
  <c r="J746"/>
  <c r="J742"/>
  <c r="J738"/>
  <c r="BK735"/>
  <c r="J731"/>
  <c r="BK723"/>
  <c r="J721"/>
  <c r="J708"/>
  <c r="BK707"/>
  <c r="J702"/>
  <c r="BK700"/>
  <c r="J699"/>
  <c r="BK694"/>
  <c r="BK692"/>
  <c r="J688"/>
  <c r="BK676"/>
  <c r="BK675"/>
  <c r="J667"/>
  <c r="BK664"/>
  <c r="BK659"/>
  <c r="BK652"/>
  <c r="J646"/>
  <c r="BK628"/>
  <c r="BK622"/>
  <c r="J607"/>
  <c r="J599"/>
  <c r="J595"/>
  <c r="J582"/>
  <c r="J571"/>
  <c r="BK564"/>
  <c r="J562"/>
  <c r="J552"/>
  <c r="BK543"/>
  <c r="J537"/>
  <c r="BK530"/>
  <c r="BK521"/>
  <c r="BK516"/>
  <c r="J512"/>
  <c r="J503"/>
  <c r="J495"/>
  <c r="BK491"/>
  <c r="BK477"/>
  <c r="J472"/>
  <c r="BK468"/>
  <c r="J464"/>
  <c r="BK459"/>
  <c r="BK449"/>
  <c r="J444"/>
  <c r="J442"/>
  <c r="BK430"/>
  <c r="J428"/>
  <c r="J422"/>
  <c r="J417"/>
  <c r="J408"/>
  <c r="J405"/>
  <c r="BK402"/>
  <c r="BK386"/>
  <c r="BK382"/>
  <c r="J376"/>
  <c r="J368"/>
  <c r="BK361"/>
  <c r="J358"/>
  <c r="J351"/>
  <c r="BK347"/>
  <c r="BK345"/>
  <c r="J332"/>
  <c r="BK319"/>
  <c r="BK317"/>
  <c r="BK310"/>
  <c r="BK306"/>
  <c r="BK297"/>
  <c r="J294"/>
  <c r="BK289"/>
  <c r="J286"/>
  <c r="BK283"/>
  <c r="BK281"/>
  <c r="BK277"/>
  <c r="BK271"/>
  <c r="BK268"/>
  <c r="J258"/>
  <c r="BK249"/>
  <c r="BK244"/>
  <c r="BK236"/>
  <c r="J234"/>
  <c r="BK220"/>
  <c r="BK218"/>
  <c r="J210"/>
  <c r="BK206"/>
  <c r="J201"/>
  <c r="J200"/>
  <c r="BK196"/>
  <c r="J193"/>
  <c r="J188"/>
  <c r="BK180"/>
  <c r="BK176"/>
  <c r="BK173"/>
  <c r="J171"/>
  <c r="BK166"/>
  <c r="BK779"/>
  <c r="BK774"/>
  <c r="J772"/>
  <c r="BK764"/>
  <c r="J759"/>
  <c r="J756"/>
  <c r="J752"/>
  <c r="J750"/>
  <c r="BK743"/>
  <c r="BK737"/>
  <c r="BK731"/>
  <c r="J724"/>
  <c r="J712"/>
  <c r="J710"/>
  <c r="J698"/>
  <c r="J689"/>
  <c r="J687"/>
  <c r="BK678"/>
  <c r="BK672"/>
  <c r="J652"/>
  <c r="J648"/>
  <c r="BK642"/>
  <c r="BK633"/>
  <c r="J630"/>
  <c r="BK619"/>
  <c r="J611"/>
  <c r="BK607"/>
  <c r="BK602"/>
  <c r="BK593"/>
  <c r="J590"/>
  <c r="J585"/>
  <c r="BK579"/>
  <c r="J573"/>
  <c r="J545"/>
  <c r="BK537"/>
  <c r="BK526"/>
  <c r="BK523"/>
  <c r="BK517"/>
  <c r="BK514"/>
  <c r="J509"/>
  <c r="BK507"/>
  <c r="BK501"/>
  <c r="J500"/>
  <c r="J496"/>
  <c r="BK489"/>
  <c r="J487"/>
  <c r="BK484"/>
  <c r="J482"/>
  <c r="BK479"/>
  <c r="J477"/>
  <c r="BK472"/>
  <c r="BK469"/>
  <c r="BK464"/>
  <c r="BK457"/>
  <c r="J455"/>
  <c r="J451"/>
  <c r="BK444"/>
  <c r="J439"/>
  <c r="J433"/>
  <c r="BK425"/>
  <c r="J423"/>
  <c r="J414"/>
  <c r="BK411"/>
  <c r="J395"/>
  <c r="J393"/>
  <c r="BK388"/>
  <c r="J381"/>
  <c r="J378"/>
  <c r="J374"/>
  <c r="BK366"/>
  <c r="BK364"/>
  <c r="J356"/>
  <c r="BK349"/>
  <c r="BK341"/>
  <c r="BK337"/>
  <c r="BK335"/>
  <c r="J328"/>
  <c r="BK325"/>
  <c r="J321"/>
  <c r="J316"/>
  <c r="BK303"/>
  <c r="BK294"/>
  <c r="BK290"/>
  <c r="BK280"/>
  <c r="BK278"/>
  <c r="BK262"/>
  <c r="BK251"/>
  <c r="J241"/>
  <c r="J236"/>
  <c r="BK233"/>
  <c r="BK229"/>
  <c r="BK223"/>
  <c r="J217"/>
  <c r="BK200"/>
  <c r="BK193"/>
  <c r="J187"/>
  <c r="BK182"/>
  <c r="BK177"/>
  <c r="J173"/>
  <c r="BK170"/>
  <c r="BK164"/>
  <c r="J161"/>
  <c r="BK159"/>
  <c r="BK770"/>
  <c r="J765"/>
  <c r="BK756"/>
  <c r="BK751"/>
  <c r="BK738"/>
  <c r="J733"/>
  <c r="BK730"/>
  <c r="J728"/>
  <c r="BK725"/>
  <c r="J720"/>
  <c r="BK715"/>
  <c r="J711"/>
  <c r="BK706"/>
  <c r="BK704"/>
  <c r="BK698"/>
  <c r="J693"/>
  <c r="BK686"/>
  <c r="J678"/>
  <c r="J675"/>
  <c r="BK669"/>
  <c r="BK656"/>
  <c r="J642"/>
  <c r="BK639"/>
  <c r="BK626"/>
  <c r="BK616"/>
  <c r="J604"/>
  <c r="BK599"/>
  <c r="BK589"/>
  <c r="J586"/>
  <c r="J581"/>
  <c r="BK568"/>
  <c r="BK562"/>
  <c r="J559"/>
  <c r="BK553"/>
  <c r="J546"/>
  <c r="BK540"/>
  <c r="BK529"/>
  <c r="J521"/>
  <c r="BK515"/>
  <c r="J505"/>
  <c r="J497"/>
  <c r="J489"/>
  <c r="BK483"/>
  <c r="BK476"/>
  <c r="J471"/>
  <c r="BK461"/>
  <c r="J447"/>
  <c r="BK437"/>
  <c r="BK428"/>
  <c r="BK420"/>
  <c r="J411"/>
  <c r="J406"/>
  <c r="J401"/>
  <c r="J398"/>
  <c r="J383"/>
  <c r="J371"/>
  <c r="BK358"/>
  <c r="J353"/>
  <c r="J343"/>
  <c r="BK334"/>
  <c r="J329"/>
  <c r="BK309"/>
  <c r="J305"/>
  <c r="J296"/>
  <c r="J292"/>
  <c r="J283"/>
  <c r="BK274"/>
  <c r="BK265"/>
  <c r="BK258"/>
  <c r="J245"/>
  <c r="J233"/>
  <c r="BK225"/>
  <c r="BK205"/>
  <c r="BK199"/>
  <c r="J196"/>
  <c r="BK194"/>
  <c r="BK184"/>
  <c r="J180"/>
  <c r="J166"/>
  <c r="BK160"/>
  <c r="BK791"/>
  <c r="BK787"/>
  <c r="J783"/>
  <c r="BK776"/>
  <c r="J764"/>
  <c r="J755"/>
  <c r="J749"/>
  <c r="J735"/>
  <c r="J723"/>
  <c r="J715"/>
  <c r="J701"/>
  <c r="J697"/>
  <c r="BK684"/>
  <c r="BK665"/>
  <c r="J659"/>
  <c r="BK648"/>
  <c r="BK635"/>
  <c r="BK624"/>
  <c r="J615"/>
  <c r="BK598"/>
  <c r="BK587"/>
  <c r="J579"/>
  <c r="BK571"/>
  <c r="J564"/>
  <c r="BK555"/>
  <c r="J540"/>
  <c r="J532"/>
  <c r="J519"/>
  <c r="J508"/>
  <c r="BK497"/>
  <c r="BK492"/>
  <c r="BK485"/>
  <c r="J479"/>
  <c r="J459"/>
  <c r="BK455"/>
  <c r="J449"/>
  <c r="J438"/>
  <c r="BK427"/>
  <c r="BK416"/>
  <c r="BK406"/>
  <c r="J399"/>
  <c r="BK393"/>
  <c r="J386"/>
  <c r="BK379"/>
  <c r="BK376"/>
  <c r="J355"/>
  <c r="J350"/>
  <c r="BK344"/>
  <c r="J339"/>
  <c r="BK331"/>
  <c r="BK321"/>
  <c r="BK313"/>
  <c r="BK305"/>
  <c r="BK299"/>
  <c r="J290"/>
  <c r="J284"/>
  <c r="J268"/>
  <c r="J264"/>
  <c r="BK260"/>
  <c r="J248"/>
  <c r="J242"/>
  <c r="J232"/>
  <c r="J224"/>
  <c r="J215"/>
  <c r="J203"/>
  <c r="BK185"/>
  <c r="J174"/>
  <c r="J164"/>
  <c i="3" r="J300"/>
  <c r="J295"/>
  <c r="J288"/>
  <c r="J280"/>
  <c r="J275"/>
  <c r="J266"/>
  <c r="BK262"/>
  <c r="J256"/>
  <c r="J242"/>
  <c r="BK238"/>
  <c r="J234"/>
  <c r="J222"/>
  <c r="J217"/>
  <c r="BK211"/>
  <c r="J203"/>
  <c r="BK196"/>
  <c r="J192"/>
  <c r="J185"/>
  <c r="J172"/>
  <c r="BK169"/>
  <c r="J157"/>
  <c r="BK147"/>
  <c r="J296"/>
  <c r="J285"/>
  <c r="J270"/>
  <c r="J261"/>
  <c r="BK251"/>
  <c r="J245"/>
  <c r="J236"/>
  <c r="BK231"/>
  <c r="J223"/>
  <c r="J214"/>
  <c r="J208"/>
  <c r="BK192"/>
  <c r="J175"/>
  <c r="J169"/>
  <c r="BK161"/>
  <c r="J153"/>
  <c r="BK145"/>
  <c r="BK140"/>
  <c r="J305"/>
  <c r="J291"/>
  <c r="BK283"/>
  <c r="BK274"/>
  <c r="J263"/>
  <c r="BK255"/>
  <c r="J250"/>
  <c r="BK240"/>
  <c r="J231"/>
  <c r="BK226"/>
  <c r="BK220"/>
  <c r="BK194"/>
  <c r="BK175"/>
  <c r="J163"/>
  <c r="BK150"/>
  <c r="J141"/>
  <c r="BK291"/>
  <c r="J284"/>
  <c r="BK270"/>
  <c r="BK265"/>
  <c r="J258"/>
  <c r="BK245"/>
  <c r="J238"/>
  <c r="J226"/>
  <c r="BK217"/>
  <c r="BK210"/>
  <c r="J206"/>
  <c r="BK202"/>
  <c r="J195"/>
  <c r="BK182"/>
  <c r="BK171"/>
  <c r="J165"/>
  <c r="BK153"/>
  <c r="J147"/>
  <c i="4" r="J200"/>
  <c r="BK194"/>
  <c r="J183"/>
  <c r="BK174"/>
  <c r="BK169"/>
  <c r="J162"/>
  <c r="J151"/>
  <c r="BK138"/>
  <c r="BK131"/>
  <c r="BK205"/>
  <c r="J194"/>
  <c r="BK188"/>
  <c r="BK177"/>
  <c r="BK163"/>
  <c r="J159"/>
  <c r="J154"/>
  <c r="BK145"/>
  <c r="BK142"/>
  <c r="BK134"/>
  <c r="J202"/>
  <c r="BK195"/>
  <c r="J186"/>
  <c r="J178"/>
  <c r="J174"/>
  <c r="BK161"/>
  <c r="BK148"/>
  <c r="J132"/>
  <c r="BK129"/>
  <c r="BK202"/>
  <c r="BK184"/>
  <c r="BK181"/>
  <c r="J172"/>
  <c r="J155"/>
  <c r="J152"/>
  <c r="J138"/>
  <c r="BK127"/>
  <c i="5" r="J239"/>
  <c r="J234"/>
  <c r="BK230"/>
  <c r="BK222"/>
  <c r="BK212"/>
  <c r="BK206"/>
  <c r="BK193"/>
  <c r="BK184"/>
  <c r="BK172"/>
  <c r="J171"/>
  <c r="J168"/>
  <c r="BK165"/>
  <c r="BK164"/>
  <c r="J163"/>
  <c r="BK162"/>
  <c r="BK160"/>
  <c r="BK159"/>
  <c r="BK158"/>
  <c r="J155"/>
  <c r="BK150"/>
  <c r="BK146"/>
  <c r="BK145"/>
  <c r="BK144"/>
  <c r="BK143"/>
  <c r="J142"/>
  <c r="BK141"/>
  <c r="BK139"/>
  <c r="BK138"/>
  <c r="BK129"/>
  <c r="BK128"/>
  <c r="BK127"/>
  <c r="BK126"/>
  <c r="J125"/>
  <c r="J124"/>
  <c r="J123"/>
  <c r="J243"/>
  <c r="J242"/>
  <c r="J240"/>
  <c r="BK237"/>
  <c r="J236"/>
  <c r="BK235"/>
  <c r="BK234"/>
  <c r="BK233"/>
  <c r="J232"/>
  <c r="J231"/>
  <c r="J230"/>
  <c r="BK229"/>
  <c r="J228"/>
  <c r="J227"/>
  <c r="BK226"/>
  <c r="J225"/>
  <c r="BK223"/>
  <c r="J221"/>
  <c r="BK220"/>
  <c r="J219"/>
  <c r="BK210"/>
  <c r="J202"/>
  <c r="BK190"/>
  <c r="J186"/>
  <c r="BK175"/>
  <c r="J165"/>
  <c r="J159"/>
  <c r="J151"/>
  <c r="J146"/>
  <c r="J140"/>
  <c r="J135"/>
  <c r="BK124"/>
  <c r="J226"/>
  <c r="BK217"/>
  <c r="J210"/>
  <c r="J199"/>
  <c r="J193"/>
  <c r="J182"/>
  <c r="BK177"/>
  <c r="BK166"/>
  <c r="J156"/>
  <c r="J150"/>
  <c r="J144"/>
  <c r="J136"/>
  <c r="BK122"/>
  <c r="BK238"/>
  <c r="BK228"/>
  <c r="J218"/>
  <c r="J215"/>
  <c r="BK207"/>
  <c r="BK201"/>
  <c r="J195"/>
  <c r="J190"/>
  <c r="J178"/>
  <c r="BK171"/>
  <c r="J161"/>
  <c r="J154"/>
  <c r="BK140"/>
  <c r="BK134"/>
  <c r="J130"/>
  <c i="6" r="J235"/>
  <c r="BK231"/>
  <c r="BK227"/>
  <c r="BK219"/>
  <c r="J209"/>
  <c r="J201"/>
  <c r="J188"/>
  <c r="J180"/>
  <c r="J178"/>
  <c r="J172"/>
  <c r="J168"/>
  <c r="BK165"/>
  <c r="J162"/>
  <c r="BK154"/>
  <c r="BK150"/>
  <c r="J148"/>
  <c r="J145"/>
  <c r="J143"/>
  <c r="J135"/>
  <c r="BK131"/>
  <c r="J240"/>
  <c r="J237"/>
  <c r="BK233"/>
  <c r="BK230"/>
  <c r="BK226"/>
  <c r="J218"/>
  <c r="J213"/>
  <c r="J208"/>
  <c r="BK201"/>
  <c r="J195"/>
  <c r="J192"/>
  <c r="BK188"/>
  <c r="J179"/>
  <c r="BK172"/>
  <c r="BK166"/>
  <c r="J160"/>
  <c r="J155"/>
  <c r="J147"/>
  <c r="BK137"/>
  <c r="BK129"/>
  <c r="J236"/>
  <c r="BK221"/>
  <c r="J217"/>
  <c r="BK209"/>
  <c r="J205"/>
  <c r="J198"/>
  <c r="J187"/>
  <c r="BK182"/>
  <c r="BK169"/>
  <c r="BK157"/>
  <c r="J150"/>
  <c r="BK145"/>
  <c r="J142"/>
  <c r="BK134"/>
  <c r="J130"/>
  <c r="BK236"/>
  <c r="BK212"/>
  <c r="BK204"/>
  <c r="BK200"/>
  <c r="BK187"/>
  <c r="BK178"/>
  <c r="J165"/>
  <c r="J159"/>
  <c r="J139"/>
  <c r="BK132"/>
  <c r="BK126"/>
  <c i="7" r="BK197"/>
  <c r="BK184"/>
  <c r="J176"/>
  <c r="BK169"/>
  <c r="J160"/>
  <c r="BK135"/>
  <c r="BK130"/>
  <c r="J204"/>
  <c r="J195"/>
  <c r="J191"/>
  <c r="J186"/>
  <c r="BK176"/>
  <c r="J166"/>
  <c r="BK155"/>
  <c r="BK152"/>
  <c r="BK147"/>
  <c r="J141"/>
  <c r="J135"/>
  <c r="BK204"/>
  <c r="J198"/>
  <c r="J192"/>
  <c r="BK181"/>
  <c r="J177"/>
  <c r="BK165"/>
  <c r="BK158"/>
  <c r="J152"/>
  <c r="BK149"/>
  <c r="J132"/>
  <c r="BK191"/>
  <c r="BK185"/>
  <c r="J182"/>
  <c r="J172"/>
  <c r="J162"/>
  <c r="J156"/>
  <c r="J142"/>
  <c r="BK137"/>
  <c r="J129"/>
  <c i="8" r="BK142"/>
  <c r="J134"/>
  <c r="J150"/>
  <c r="BK137"/>
  <c i="2" r="J669"/>
  <c r="J665"/>
  <c r="J661"/>
  <c r="J654"/>
  <c r="J647"/>
  <c r="J639"/>
  <c r="J626"/>
  <c r="BK615"/>
  <c r="BK605"/>
  <c r="BK596"/>
  <c r="J584"/>
  <c r="BK573"/>
  <c r="J565"/>
  <c r="BK563"/>
  <c r="J553"/>
  <c r="BK548"/>
  <c r="BK539"/>
  <c r="BK534"/>
  <c r="J526"/>
  <c r="J518"/>
  <c r="J514"/>
  <c r="BK505"/>
  <c r="J502"/>
  <c r="J493"/>
  <c r="J484"/>
  <c r="J476"/>
  <c r="J470"/>
  <c r="BK467"/>
  <c r="BK465"/>
  <c r="BK460"/>
  <c r="BK458"/>
  <c r="BK446"/>
  <c r="J443"/>
  <c r="BK432"/>
  <c r="BK429"/>
  <c r="BK423"/>
  <c r="BK419"/>
  <c r="J412"/>
  <c r="BK404"/>
  <c r="J397"/>
  <c r="BK387"/>
  <c r="BK385"/>
  <c r="BK380"/>
  <c r="J369"/>
  <c r="BK363"/>
  <c r="BK359"/>
  <c r="J349"/>
  <c r="BK348"/>
  <c r="J341"/>
  <c r="J323"/>
  <c r="J318"/>
  <c r="J313"/>
  <c r="J309"/>
  <c r="J298"/>
  <c r="BK296"/>
  <c r="J293"/>
  <c r="J287"/>
  <c r="BK284"/>
  <c r="BK282"/>
  <c r="J275"/>
  <c r="BK269"/>
  <c r="BK263"/>
  <c r="BK253"/>
  <c r="BK245"/>
  <c r="J243"/>
  <c r="J235"/>
  <c r="BK231"/>
  <c r="J219"/>
  <c r="BK214"/>
  <c r="J209"/>
  <c r="BK207"/>
  <c r="BK202"/>
  <c r="BK198"/>
  <c r="J195"/>
  <c r="J192"/>
  <c r="BK187"/>
  <c r="J177"/>
  <c r="BK175"/>
  <c r="J172"/>
  <c r="BK168"/>
  <c r="BK165"/>
  <c r="J776"/>
  <c r="J773"/>
  <c r="BK771"/>
  <c r="J767"/>
  <c r="BK758"/>
  <c r="J754"/>
  <c r="J751"/>
  <c r="BK749"/>
  <c r="BK742"/>
  <c r="J732"/>
  <c r="J725"/>
  <c r="BK713"/>
  <c r="BK711"/>
  <c r="J706"/>
  <c r="BK697"/>
  <c r="BK688"/>
  <c r="BK683"/>
  <c r="BK673"/>
  <c r="BK670"/>
  <c r="BK654"/>
  <c r="J649"/>
  <c r="BK644"/>
  <c r="J635"/>
  <c r="J632"/>
  <c r="BK621"/>
  <c r="BK618"/>
  <c r="J608"/>
  <c r="BK595"/>
  <c r="BK592"/>
  <c r="J588"/>
  <c r="BK584"/>
  <c r="BK576"/>
  <c r="BK550"/>
  <c r="J542"/>
  <c r="J535"/>
  <c r="BK525"/>
  <c r="BK518"/>
  <c r="J516"/>
  <c r="BK511"/>
  <c r="BK508"/>
  <c r="BK502"/>
  <c r="BK500"/>
  <c r="J498"/>
  <c r="BK490"/>
  <c r="J488"/>
  <c r="J485"/>
  <c r="J483"/>
  <c r="BK478"/>
  <c r="BK475"/>
  <c r="BK473"/>
  <c r="BK470"/>
  <c r="J468"/>
  <c r="J463"/>
  <c r="BK456"/>
  <c r="J454"/>
  <c r="BK445"/>
  <c r="BK442"/>
  <c r="J436"/>
  <c r="J430"/>
  <c r="BK424"/>
  <c r="BK415"/>
  <c r="BK413"/>
  <c r="BK403"/>
  <c r="J394"/>
  <c r="J389"/>
  <c r="J387"/>
  <c r="J379"/>
  <c r="BK375"/>
  <c r="BK369"/>
  <c r="BK365"/>
  <c r="J361"/>
  <c r="BK354"/>
  <c r="J348"/>
  <c r="BK339"/>
  <c r="BK330"/>
  <c r="J326"/>
  <c r="BK323"/>
  <c r="J319"/>
  <c r="BK314"/>
  <c r="J300"/>
  <c r="BK293"/>
  <c r="BK288"/>
  <c r="BK279"/>
  <c r="J271"/>
  <c r="J253"/>
  <c r="J244"/>
  <c r="J238"/>
  <c r="BK234"/>
  <c r="J230"/>
  <c r="BK219"/>
  <c r="J206"/>
  <c r="BK201"/>
  <c r="BK190"/>
  <c r="J186"/>
  <c r="BK181"/>
  <c r="J176"/>
  <c r="BK172"/>
  <c r="BK169"/>
  <c r="J163"/>
  <c r="J160"/>
  <c r="J771"/>
  <c r="J769"/>
  <c r="BK760"/>
  <c r="BK755"/>
  <c r="BK744"/>
  <c r="BK734"/>
  <c r="BK732"/>
  <c r="BK729"/>
  <c r="J726"/>
  <c r="BK724"/>
  <c r="J718"/>
  <c r="BK712"/>
  <c r="BK710"/>
  <c r="J705"/>
  <c r="BK699"/>
  <c r="J694"/>
  <c r="BK687"/>
  <c r="J676"/>
  <c r="J673"/>
  <c r="J658"/>
  <c r="BK653"/>
  <c r="J637"/>
  <c r="J624"/>
  <c r="J605"/>
  <c r="BK601"/>
  <c r="J593"/>
  <c r="BK588"/>
  <c r="BK585"/>
  <c r="J574"/>
  <c r="BK567"/>
  <c r="J561"/>
  <c r="J555"/>
  <c r="J547"/>
  <c r="BK541"/>
  <c r="J525"/>
  <c r="J517"/>
  <c r="BK506"/>
  <c r="BK498"/>
  <c r="J492"/>
  <c r="BK486"/>
  <c r="J478"/>
  <c r="J473"/>
  <c r="BK463"/>
  <c r="J448"/>
  <c r="BK438"/>
  <c r="J432"/>
  <c r="J419"/>
  <c r="BK409"/>
  <c r="J404"/>
  <c r="BK394"/>
  <c r="J382"/>
  <c r="BK374"/>
  <c r="J359"/>
  <c r="J352"/>
  <c r="J342"/>
  <c r="J331"/>
  <c r="BK324"/>
  <c r="J315"/>
  <c r="J307"/>
  <c r="J297"/>
  <c r="BK286"/>
  <c r="J278"/>
  <c r="J272"/>
  <c r="BK264"/>
  <c r="BK259"/>
  <c r="J246"/>
  <c r="J237"/>
  <c r="J226"/>
  <c r="BK209"/>
  <c r="BK203"/>
  <c r="J198"/>
  <c r="J185"/>
  <c r="J181"/>
  <c r="J167"/>
  <c r="BK158"/>
  <c r="BK789"/>
  <c r="BK783"/>
  <c r="J779"/>
  <c r="BK766"/>
  <c r="J758"/>
  <c r="BK752"/>
  <c r="BK745"/>
  <c r="BK733"/>
  <c r="BK728"/>
  <c r="J717"/>
  <c r="J713"/>
  <c r="J692"/>
  <c r="J681"/>
  <c r="BK667"/>
  <c r="BK661"/>
  <c r="BK649"/>
  <c r="J644"/>
  <c r="J628"/>
  <c r="J613"/>
  <c r="BK608"/>
  <c r="J592"/>
  <c r="BK581"/>
  <c r="BK574"/>
  <c r="BK565"/>
  <c r="BK552"/>
  <c r="BK545"/>
  <c r="J534"/>
  <c r="BK527"/>
  <c r="J507"/>
  <c r="BK496"/>
  <c r="J491"/>
  <c r="BK482"/>
  <c r="J474"/>
  <c r="J460"/>
  <c r="J456"/>
  <c r="BK451"/>
  <c r="J446"/>
  <c r="BK436"/>
  <c r="J421"/>
  <c r="J415"/>
  <c r="J402"/>
  <c r="BK398"/>
  <c r="J392"/>
  <c r="J385"/>
  <c r="BK378"/>
  <c r="J366"/>
  <c r="J354"/>
  <c r="J347"/>
  <c r="BK343"/>
  <c r="J334"/>
  <c r="J317"/>
  <c r="BK308"/>
  <c r="J303"/>
  <c r="BK298"/>
  <c r="J288"/>
  <c r="BK273"/>
  <c r="J265"/>
  <c r="J261"/>
  <c r="J249"/>
  <c r="BK243"/>
  <c r="BK235"/>
  <c r="J225"/>
  <c r="J221"/>
  <c r="J207"/>
  <c r="J190"/>
  <c r="BK178"/>
  <c r="J165"/>
  <c r="J157"/>
  <c i="3" r="J298"/>
  <c r="BK294"/>
  <c r="BK287"/>
  <c r="J279"/>
  <c r="J274"/>
  <c r="J264"/>
  <c r="J259"/>
  <c r="J243"/>
  <c r="J237"/>
  <c r="J233"/>
  <c r="J220"/>
  <c r="J215"/>
  <c r="BK206"/>
  <c r="BK197"/>
  <c r="J194"/>
  <c r="J187"/>
  <c r="J178"/>
  <c r="J171"/>
  <c r="J168"/>
  <c r="BK155"/>
  <c r="BK146"/>
  <c r="J140"/>
  <c r="BK295"/>
  <c r="BK280"/>
  <c r="J272"/>
  <c r="J262"/>
  <c r="J254"/>
  <c r="BK248"/>
  <c r="J240"/>
  <c r="BK233"/>
  <c r="BK224"/>
  <c r="J213"/>
  <c r="J210"/>
  <c r="J199"/>
  <c r="BK176"/>
  <c r="BK167"/>
  <c r="J158"/>
  <c r="BK152"/>
  <c r="J142"/>
  <c r="J306"/>
  <c r="BK298"/>
  <c r="BK284"/>
  <c r="J277"/>
  <c r="BK268"/>
  <c r="BK257"/>
  <c r="J251"/>
  <c r="BK234"/>
  <c r="BK229"/>
  <c r="J224"/>
  <c r="J205"/>
  <c r="BK190"/>
  <c r="BK170"/>
  <c r="BK157"/>
  <c r="BK144"/>
  <c r="BK297"/>
  <c r="BK288"/>
  <c r="BK279"/>
  <c r="BK269"/>
  <c r="BK260"/>
  <c r="J255"/>
  <c r="J248"/>
  <c r="BK242"/>
  <c r="BK227"/>
  <c r="BK213"/>
  <c r="BK207"/>
  <c r="BK204"/>
  <c r="BK198"/>
  <c r="BK185"/>
  <c r="BK178"/>
  <c r="BK168"/>
  <c r="BK159"/>
  <c r="J154"/>
  <c r="J150"/>
  <c r="J145"/>
  <c i="4" r="J195"/>
  <c r="BK189"/>
  <c r="J184"/>
  <c r="J176"/>
  <c r="J168"/>
  <c r="BK166"/>
  <c r="BK153"/>
  <c r="BK144"/>
  <c r="J133"/>
  <c r="J128"/>
  <c r="BK200"/>
  <c r="J191"/>
  <c r="BK178"/>
  <c r="BK172"/>
  <c r="BK162"/>
  <c r="BK158"/>
  <c r="J149"/>
  <c r="J144"/>
  <c r="BK136"/>
  <c r="J131"/>
  <c r="BK199"/>
  <c r="BK190"/>
  <c r="J180"/>
  <c r="BK171"/>
  <c r="J160"/>
  <c r="J158"/>
  <c r="BK152"/>
  <c r="BK150"/>
  <c r="J142"/>
  <c r="J137"/>
  <c r="BK130"/>
  <c r="BK204"/>
  <c r="BK191"/>
  <c r="BK183"/>
  <c r="J165"/>
  <c r="J153"/>
  <c r="J139"/>
  <c r="BK128"/>
  <c i="5" r="BK240"/>
  <c r="J238"/>
  <c r="J233"/>
  <c r="J223"/>
  <c r="BK216"/>
  <c r="BK208"/>
  <c r="BK205"/>
  <c r="BK195"/>
  <c r="BK186"/>
  <c r="J180"/>
  <c r="J173"/>
  <c r="BK218"/>
  <c r="BK204"/>
  <c r="J194"/>
  <c r="BK188"/>
  <c r="J184"/>
  <c r="J169"/>
  <c r="J164"/>
  <c r="J158"/>
  <c r="BK149"/>
  <c r="BK142"/>
  <c r="BK137"/>
  <c r="J132"/>
  <c r="J129"/>
  <c r="J122"/>
  <c r="J222"/>
  <c r="BK211"/>
  <c r="BK202"/>
  <c r="BK198"/>
  <c r="J189"/>
  <c r="BK181"/>
  <c r="BK178"/>
  <c r="BK170"/>
  <c r="J160"/>
  <c r="BK152"/>
  <c r="J147"/>
  <c r="J137"/>
  <c r="J127"/>
  <c r="BK236"/>
  <c r="J220"/>
  <c r="BK213"/>
  <c r="J205"/>
  <c r="J198"/>
  <c r="BK194"/>
  <c r="J188"/>
  <c r="BK173"/>
  <c r="J170"/>
  <c r="BK155"/>
  <c r="J143"/>
  <c r="BK132"/>
  <c i="6" r="BK234"/>
  <c r="J229"/>
  <c r="J223"/>
  <c r="J221"/>
  <c r="BK211"/>
  <c r="J204"/>
  <c r="J197"/>
  <c r="BK193"/>
  <c r="BK189"/>
  <c r="BK181"/>
  <c r="BK174"/>
  <c r="BK167"/>
  <c r="BK159"/>
  <c r="J153"/>
  <c r="BK140"/>
  <c r="BK130"/>
  <c r="J239"/>
  <c r="BK229"/>
  <c r="BK220"/>
  <c r="J216"/>
  <c r="BK207"/>
  <c r="J199"/>
  <c r="BK192"/>
  <c r="J184"/>
  <c r="BK176"/>
  <c r="J158"/>
  <c r="BK151"/>
  <c r="BK144"/>
  <c r="BK138"/>
  <c r="BK133"/>
  <c r="J126"/>
  <c r="J226"/>
  <c r="J211"/>
  <c r="J203"/>
  <c r="BK194"/>
  <c r="J189"/>
  <c r="BK185"/>
  <c r="J174"/>
  <c r="BK160"/>
  <c r="BK141"/>
  <c r="J128"/>
  <c i="7" r="BK195"/>
  <c r="BK180"/>
  <c r="BK170"/>
  <c r="BK164"/>
  <c r="J138"/>
  <c r="BK131"/>
  <c r="J203"/>
  <c r="BK192"/>
  <c r="J188"/>
  <c r="BK178"/>
  <c r="J174"/>
  <c r="J158"/>
  <c r="BK153"/>
  <c r="J148"/>
  <c r="J143"/>
  <c r="J137"/>
  <c r="J131"/>
  <c r="BK201"/>
  <c r="J196"/>
  <c r="BK186"/>
  <c r="J180"/>
  <c r="J175"/>
  <c r="J159"/>
  <c r="J155"/>
  <c r="BK150"/>
  <c r="J147"/>
  <c r="J201"/>
  <c r="J190"/>
  <c r="J184"/>
  <c r="J179"/>
  <c r="J168"/>
  <c r="BK160"/>
  <c r="J149"/>
  <c r="BK141"/>
  <c r="BK134"/>
  <c i="8" r="J157"/>
  <c r="BK133"/>
  <c r="J166"/>
  <c r="J160"/>
  <c r="BK150"/>
  <c r="BK141"/>
  <c r="BK132"/>
  <c r="J145"/>
  <c r="J136"/>
  <c r="J161"/>
  <c r="J139"/>
  <c i="2" r="BK439"/>
  <c r="J424"/>
  <c r="J413"/>
  <c r="J407"/>
  <c r="J400"/>
  <c r="BK384"/>
  <c r="J375"/>
  <c r="J365"/>
  <c r="BK356"/>
  <c r="J344"/>
  <c r="J340"/>
  <c r="J330"/>
  <c r="BK318"/>
  <c r="J308"/>
  <c r="J299"/>
  <c r="J291"/>
  <c r="J282"/>
  <c r="BK275"/>
  <c r="J269"/>
  <c r="BK261"/>
  <c r="J254"/>
  <c r="BK241"/>
  <c r="J229"/>
  <c r="BK210"/>
  <c r="J202"/>
  <c r="J197"/>
  <c r="BK186"/>
  <c r="J182"/>
  <c r="J170"/>
  <c r="J162"/>
  <c r="BK157"/>
  <c r="J789"/>
  <c r="J782"/>
  <c r="BK767"/>
  <c r="J761"/>
  <c r="BK753"/>
  <c r="BK746"/>
  <c r="BK740"/>
  <c r="J729"/>
  <c r="BK718"/>
  <c r="BK705"/>
  <c r="J695"/>
  <c r="J683"/>
  <c r="J672"/>
  <c r="BK658"/>
  <c r="BK646"/>
  <c r="BK630"/>
  <c r="J618"/>
  <c r="BK610"/>
  <c r="J602"/>
  <c r="BK586"/>
  <c r="J577"/>
  <c r="J570"/>
  <c r="BK559"/>
  <c r="J550"/>
  <c r="J541"/>
  <c r="J530"/>
  <c r="BK510"/>
  <c r="J506"/>
  <c r="BK493"/>
  <c r="BK488"/>
  <c r="J480"/>
  <c r="J465"/>
  <c r="J457"/>
  <c r="BK453"/>
  <c r="BK448"/>
  <c r="J437"/>
  <c r="BK422"/>
  <c r="J409"/>
  <c r="BK400"/>
  <c r="BK395"/>
  <c r="BK389"/>
  <c r="BK383"/>
  <c r="BK367"/>
  <c r="BK357"/>
  <c r="BK352"/>
  <c r="J345"/>
  <c r="BK342"/>
  <c r="BK332"/>
  <c r="BK326"/>
  <c r="BK316"/>
  <c r="BK307"/>
  <c r="J301"/>
  <c r="BK292"/>
  <c r="BK287"/>
  <c r="BK272"/>
  <c r="J266"/>
  <c r="J262"/>
  <c r="BK254"/>
  <c r="BK246"/>
  <c r="BK230"/>
  <c r="J220"/>
  <c r="J212"/>
  <c r="BK192"/>
  <c r="J169"/>
  <c r="BK161"/>
  <c i="3" r="J303"/>
  <c r="BK296"/>
  <c r="J289"/>
  <c r="J283"/>
  <c r="J276"/>
  <c r="J265"/>
  <c r="BK261"/>
  <c r="BK244"/>
  <c r="BK239"/>
  <c r="BK236"/>
  <c r="J228"/>
  <c r="BK218"/>
  <c r="J212"/>
  <c r="J204"/>
  <c r="BK195"/>
  <c r="J190"/>
  <c r="J184"/>
  <c r="J177"/>
  <c r="J170"/>
  <c r="BK158"/>
  <c r="BK148"/>
  <c r="BK142"/>
  <c r="J286"/>
  <c r="BK277"/>
  <c r="J269"/>
  <c r="J253"/>
  <c r="BK249"/>
  <c r="BK241"/>
  <c r="J235"/>
  <c r="BK228"/>
  <c r="BK215"/>
  <c r="J211"/>
  <c r="BK201"/>
  <c r="J197"/>
  <c r="BK181"/>
  <c r="BK174"/>
  <c r="BK163"/>
  <c r="BK154"/>
  <c r="BK143"/>
  <c r="BK306"/>
  <c r="BK303"/>
  <c r="BK289"/>
  <c r="BK278"/>
  <c r="BK271"/>
  <c r="BK256"/>
  <c r="BK253"/>
  <c r="J247"/>
  <c r="BK237"/>
  <c r="J230"/>
  <c r="BK222"/>
  <c r="J207"/>
  <c r="J193"/>
  <c r="J181"/>
  <c r="BK165"/>
  <c r="J152"/>
  <c r="J143"/>
  <c r="J294"/>
  <c r="J287"/>
  <c r="J281"/>
  <c r="J271"/>
  <c r="BK266"/>
  <c r="BK259"/>
  <c r="BK250"/>
  <c r="J244"/>
  <c r="BK230"/>
  <c r="J219"/>
  <c r="J216"/>
  <c r="J209"/>
  <c r="J201"/>
  <c r="J196"/>
  <c r="BK183"/>
  <c r="BK177"/>
  <c r="J167"/>
  <c r="J155"/>
  <c r="J148"/>
  <c i="4" r="J203"/>
  <c r="BK192"/>
  <c r="J188"/>
  <c r="J179"/>
  <c r="BK170"/>
  <c r="BK165"/>
  <c r="BK155"/>
  <c r="J145"/>
  <c r="J135"/>
  <c r="J130"/>
  <c r="J205"/>
  <c r="J197"/>
  <c r="BK180"/>
  <c r="BK176"/>
  <c r="J169"/>
  <c r="J161"/>
  <c r="J157"/>
  <c r="BK146"/>
  <c r="J143"/>
  <c r="BK135"/>
  <c r="J204"/>
  <c r="BK198"/>
  <c r="J189"/>
  <c r="J181"/>
  <c r="J170"/>
  <c r="BK143"/>
  <c r="J136"/>
  <c r="BK203"/>
  <c r="BK186"/>
  <c r="BK182"/>
  <c r="BK173"/>
  <c r="BK167"/>
  <c r="BK154"/>
  <c r="BK140"/>
  <c r="BK137"/>
  <c i="5" r="J235"/>
  <c r="BK224"/>
  <c r="BK221"/>
  <c r="BK215"/>
  <c r="J207"/>
  <c r="J201"/>
  <c r="BK192"/>
  <c r="J183"/>
  <c r="BK176"/>
  <c r="J174"/>
  <c r="BK209"/>
  <c r="BK200"/>
  <c r="BK189"/>
  <c r="J185"/>
  <c r="J181"/>
  <c r="BK167"/>
  <c r="BK163"/>
  <c r="J157"/>
  <c r="BK148"/>
  <c r="J141"/>
  <c r="J134"/>
  <c r="J131"/>
  <c r="BK123"/>
  <c r="BK225"/>
  <c r="J212"/>
  <c r="J200"/>
  <c r="BK196"/>
  <c r="BK183"/>
  <c r="J179"/>
  <c r="BK169"/>
  <c r="BK154"/>
  <c r="BK151"/>
  <c r="J149"/>
  <c r="J138"/>
  <c r="J128"/>
  <c r="BK239"/>
  <c r="J229"/>
  <c r="J217"/>
  <c r="BK214"/>
  <c r="J206"/>
  <c r="BK199"/>
  <c r="J192"/>
  <c r="BK185"/>
  <c r="J177"/>
  <c r="BK168"/>
  <c r="BK157"/>
  <c r="J148"/>
  <c r="BK135"/>
  <c r="BK131"/>
  <c r="BK125"/>
  <c i="6" r="BK232"/>
  <c r="J228"/>
  <c r="BK222"/>
  <c r="BK213"/>
  <c r="BK202"/>
  <c r="J191"/>
  <c r="BK183"/>
  <c r="BK179"/>
  <c r="J173"/>
  <c r="J169"/>
  <c r="J166"/>
  <c r="BK164"/>
  <c r="J157"/>
  <c r="BK152"/>
  <c r="J149"/>
  <c r="J146"/>
  <c r="BK136"/>
  <c r="J134"/>
  <c r="BK128"/>
  <c r="BK239"/>
  <c r="J234"/>
  <c r="J232"/>
  <c r="J227"/>
  <c r="J220"/>
  <c r="BK215"/>
  <c r="BK210"/>
  <c r="BK205"/>
  <c r="J196"/>
  <c r="BK191"/>
  <c r="BK184"/>
  <c r="BK180"/>
  <c r="BK173"/>
  <c r="BK168"/>
  <c r="J161"/>
  <c r="BK158"/>
  <c r="J154"/>
  <c r="BK142"/>
  <c r="BK135"/>
  <c r="BK127"/>
  <c r="BK228"/>
  <c r="BK218"/>
  <c r="J210"/>
  <c r="J206"/>
  <c r="BK203"/>
  <c r="BK196"/>
  <c r="J185"/>
  <c r="BK177"/>
  <c r="J163"/>
  <c r="J152"/>
  <c r="BK146"/>
  <c r="BK143"/>
  <c r="BK139"/>
  <c r="J132"/>
  <c r="J238"/>
  <c r="J222"/>
  <c r="BK208"/>
  <c r="J202"/>
  <c r="J193"/>
  <c r="J177"/>
  <c r="J171"/>
  <c r="BK162"/>
  <c r="J151"/>
  <c r="J136"/>
  <c r="J127"/>
  <c i="7" r="J200"/>
  <c r="BK183"/>
  <c r="J173"/>
  <c r="BK166"/>
  <c r="BK161"/>
  <c r="J136"/>
  <c r="BK132"/>
  <c r="BK129"/>
  <c r="BK193"/>
  <c r="BK190"/>
  <c r="J187"/>
  <c r="BK175"/>
  <c r="BK162"/>
  <c r="J154"/>
  <c r="J150"/>
  <c r="J144"/>
  <c r="BK139"/>
  <c r="J134"/>
  <c r="BK203"/>
  <c r="J197"/>
  <c r="BK188"/>
  <c r="BK179"/>
  <c r="BK174"/>
  <c r="J164"/>
  <c r="J157"/>
  <c r="J153"/>
  <c r="BK148"/>
  <c r="BK138"/>
  <c r="BK200"/>
  <c r="J189"/>
  <c r="J183"/>
  <c r="J169"/>
  <c r="J161"/>
  <c r="BK154"/>
  <c r="BK143"/>
  <c r="J139"/>
  <c r="J130"/>
  <c i="8" r="J155"/>
  <c r="J132"/>
  <c r="BK161"/>
  <c r="BK157"/>
  <c r="BK145"/>
  <c r="J142"/>
  <c r="J133"/>
  <c r="BK155"/>
  <c r="J153"/>
  <c r="BK139"/>
  <c r="BK166"/>
  <c r="J143"/>
  <c r="BK136"/>
  <c i="2" l="1" r="T156"/>
  <c r="R179"/>
  <c r="P191"/>
  <c r="P228"/>
  <c r="P250"/>
  <c r="BK257"/>
  <c r="J257"/>
  <c r="J104"/>
  <c r="P270"/>
  <c r="BK302"/>
  <c r="J302"/>
  <c r="J106"/>
  <c r="T312"/>
  <c r="T320"/>
  <c r="P338"/>
  <c r="R362"/>
  <c r="R373"/>
  <c r="R391"/>
  <c r="R410"/>
  <c r="BK426"/>
  <c r="J426"/>
  <c r="J118"/>
  <c r="R431"/>
  <c r="P435"/>
  <c r="R466"/>
  <c r="T513"/>
  <c r="T560"/>
  <c r="P566"/>
  <c r="R645"/>
  <c r="T703"/>
  <c r="P727"/>
  <c r="BK741"/>
  <c r="J741"/>
  <c r="J128"/>
  <c r="BK757"/>
  <c r="J757"/>
  <c r="J129"/>
  <c r="BK768"/>
  <c r="J768"/>
  <c r="J130"/>
  <c r="BK775"/>
  <c r="J775"/>
  <c r="J131"/>
  <c r="BK786"/>
  <c r="J786"/>
  <c r="J134"/>
  <c i="3" r="T139"/>
  <c r="BK164"/>
  <c r="J164"/>
  <c r="J101"/>
  <c r="R173"/>
  <c r="P179"/>
  <c r="BK191"/>
  <c r="J191"/>
  <c r="J107"/>
  <c r="T200"/>
  <c r="R225"/>
  <c r="R252"/>
  <c r="T273"/>
  <c r="T282"/>
  <c r="P293"/>
  <c r="R304"/>
  <c i="4" r="P141"/>
  <c r="R147"/>
  <c r="P164"/>
  <c r="R185"/>
  <c r="T193"/>
  <c r="P196"/>
  <c i="5" r="R121"/>
  <c r="R120"/>
  <c r="P241"/>
  <c i="6" r="R125"/>
  <c r="BK170"/>
  <c r="J170"/>
  <c r="J100"/>
  <c r="BK214"/>
  <c r="J214"/>
  <c r="J101"/>
  <c r="BK224"/>
  <c r="J224"/>
  <c r="J102"/>
  <c i="7" r="BK127"/>
  <c r="J127"/>
  <c r="J99"/>
  <c r="BK146"/>
  <c r="J146"/>
  <c r="J100"/>
  <c r="P167"/>
  <c r="P171"/>
  <c r="BK194"/>
  <c r="J194"/>
  <c r="J103"/>
  <c r="R199"/>
  <c i="8" r="R131"/>
  <c r="BK140"/>
  <c r="J140"/>
  <c r="J101"/>
  <c r="BK152"/>
  <c r="J152"/>
  <c r="J106"/>
  <c r="T152"/>
  <c r="T148"/>
  <c i="2" r="R156"/>
  <c r="T179"/>
  <c r="BK191"/>
  <c r="J191"/>
  <c r="J100"/>
  <c r="T228"/>
  <c r="T250"/>
  <c r="T257"/>
  <c r="T270"/>
  <c r="T302"/>
  <c r="BK312"/>
  <c r="J312"/>
  <c r="J108"/>
  <c r="P320"/>
  <c r="BK338"/>
  <c r="J338"/>
  <c r="J110"/>
  <c r="BK362"/>
  <c r="J362"/>
  <c r="J112"/>
  <c r="T373"/>
  <c r="BK391"/>
  <c r="J391"/>
  <c r="J116"/>
  <c r="BK410"/>
  <c r="J410"/>
  <c r="J117"/>
  <c r="P426"/>
  <c r="BK431"/>
  <c r="J431"/>
  <c r="J119"/>
  <c r="BK435"/>
  <c r="J435"/>
  <c r="J120"/>
  <c r="P466"/>
  <c r="P513"/>
  <c r="P560"/>
  <c r="R566"/>
  <c r="BK645"/>
  <c r="J645"/>
  <c r="J125"/>
  <c r="BK703"/>
  <c r="J703"/>
  <c r="J126"/>
  <c r="R727"/>
  <c r="R741"/>
  <c r="R757"/>
  <c r="T768"/>
  <c r="T775"/>
  <c r="T786"/>
  <c i="3" r="P139"/>
  <c r="R164"/>
  <c r="P173"/>
  <c r="BK179"/>
  <c r="J179"/>
  <c r="J103"/>
  <c r="T191"/>
  <c r="T188"/>
  <c r="P200"/>
  <c r="BK225"/>
  <c r="J225"/>
  <c r="J109"/>
  <c r="P252"/>
  <c r="BK273"/>
  <c r="J273"/>
  <c r="J111"/>
  <c r="BK282"/>
  <c r="J282"/>
  <c r="J112"/>
  <c r="R293"/>
  <c r="BK304"/>
  <c r="J304"/>
  <c r="J117"/>
  <c i="4" r="BK126"/>
  <c r="J126"/>
  <c r="J98"/>
  <c r="P126"/>
  <c r="BK141"/>
  <c r="J141"/>
  <c r="J99"/>
  <c r="P147"/>
  <c r="BK164"/>
  <c r="J164"/>
  <c r="J101"/>
  <c r="BK185"/>
  <c r="J185"/>
  <c r="J102"/>
  <c r="P193"/>
  <c r="R196"/>
  <c i="5" r="T121"/>
  <c r="T120"/>
  <c r="T119"/>
  <c r="T241"/>
  <c i="6" r="P125"/>
  <c r="T170"/>
  <c r="T214"/>
  <c r="T224"/>
  <c i="7" r="R127"/>
  <c r="P146"/>
  <c r="BK167"/>
  <c r="J167"/>
  <c r="J101"/>
  <c r="R171"/>
  <c r="R194"/>
  <c r="P199"/>
  <c i="8" r="BK131"/>
  <c r="J131"/>
  <c r="J98"/>
  <c r="T131"/>
  <c r="R135"/>
  <c r="P140"/>
  <c r="BK159"/>
  <c r="J159"/>
  <c r="J107"/>
  <c r="T159"/>
  <c i="2" r="P156"/>
  <c r="P179"/>
  <c r="T191"/>
  <c r="R228"/>
  <c r="R250"/>
  <c r="R257"/>
  <c r="R270"/>
  <c r="P302"/>
  <c r="R312"/>
  <c r="R320"/>
  <c r="T338"/>
  <c r="P362"/>
  <c r="P373"/>
  <c r="P391"/>
  <c r="T410"/>
  <c r="R426"/>
  <c r="P431"/>
  <c r="R435"/>
  <c r="T466"/>
  <c r="BK513"/>
  <c r="J513"/>
  <c r="J122"/>
  <c r="R560"/>
  <c r="T566"/>
  <c r="P645"/>
  <c r="R703"/>
  <c r="BK727"/>
  <c r="J727"/>
  <c r="J127"/>
  <c r="T741"/>
  <c r="P757"/>
  <c r="R768"/>
  <c r="P775"/>
  <c r="P786"/>
  <c i="3" r="R139"/>
  <c r="R138"/>
  <c r="T164"/>
  <c r="T173"/>
  <c r="R179"/>
  <c r="P191"/>
  <c r="P188"/>
  <c r="BK200"/>
  <c r="J200"/>
  <c r="J108"/>
  <c r="T225"/>
  <c r="BK252"/>
  <c r="J252"/>
  <c r="J110"/>
  <c r="R273"/>
  <c r="R282"/>
  <c r="T293"/>
  <c r="T304"/>
  <c i="4" r="T126"/>
  <c r="T141"/>
  <c r="T147"/>
  <c r="R164"/>
  <c r="P185"/>
  <c r="BK193"/>
  <c r="J193"/>
  <c r="J103"/>
  <c r="BK196"/>
  <c r="J196"/>
  <c r="J104"/>
  <c i="5" r="BK121"/>
  <c r="J121"/>
  <c r="J98"/>
  <c r="BK241"/>
  <c r="J241"/>
  <c r="J99"/>
  <c i="6" r="BK125"/>
  <c r="J125"/>
  <c r="J99"/>
  <c r="P170"/>
  <c r="P214"/>
  <c r="P224"/>
  <c i="7" r="P127"/>
  <c r="R146"/>
  <c r="R167"/>
  <c r="BK171"/>
  <c r="J171"/>
  <c r="J102"/>
  <c r="P194"/>
  <c r="BK199"/>
  <c r="J199"/>
  <c r="J104"/>
  <c i="8" r="P131"/>
  <c r="P135"/>
  <c r="R140"/>
  <c r="R152"/>
  <c r="R148"/>
  <c r="P159"/>
  <c i="2" r="BK156"/>
  <c r="J156"/>
  <c r="J98"/>
  <c r="BK179"/>
  <c r="J179"/>
  <c r="J99"/>
  <c r="R191"/>
  <c r="BK228"/>
  <c r="J228"/>
  <c r="J101"/>
  <c r="BK250"/>
  <c r="J250"/>
  <c r="J102"/>
  <c r="P257"/>
  <c r="BK270"/>
  <c r="J270"/>
  <c r="J105"/>
  <c r="R302"/>
  <c r="P312"/>
  <c r="BK320"/>
  <c r="J320"/>
  <c r="J109"/>
  <c r="R338"/>
  <c r="T362"/>
  <c r="BK373"/>
  <c r="J373"/>
  <c r="J115"/>
  <c r="T391"/>
  <c r="P410"/>
  <c r="T426"/>
  <c r="T431"/>
  <c r="T435"/>
  <c r="BK466"/>
  <c r="J466"/>
  <c r="J121"/>
  <c r="R513"/>
  <c r="BK560"/>
  <c r="J560"/>
  <c r="J123"/>
  <c r="BK566"/>
  <c r="J566"/>
  <c r="J124"/>
  <c r="T645"/>
  <c r="P703"/>
  <c r="T727"/>
  <c r="P741"/>
  <c r="T757"/>
  <c r="P768"/>
  <c r="R775"/>
  <c r="R786"/>
  <c i="3" r="BK139"/>
  <c r="J139"/>
  <c r="J98"/>
  <c r="P164"/>
  <c r="BK173"/>
  <c r="J173"/>
  <c r="J102"/>
  <c r="T179"/>
  <c r="R191"/>
  <c r="R188"/>
  <c r="R200"/>
  <c r="P225"/>
  <c r="T252"/>
  <c r="P273"/>
  <c r="P282"/>
  <c r="BK293"/>
  <c r="J293"/>
  <c r="J113"/>
  <c r="P304"/>
  <c i="4" r="R126"/>
  <c r="R125"/>
  <c r="R141"/>
  <c r="BK147"/>
  <c r="J147"/>
  <c r="J100"/>
  <c r="T164"/>
  <c r="T185"/>
  <c r="R193"/>
  <c r="T196"/>
  <c i="5" r="P121"/>
  <c r="P120"/>
  <c r="P119"/>
  <c i="1" r="AU98"/>
  <c i="5" r="R241"/>
  <c i="6" r="T125"/>
  <c r="T123"/>
  <c r="T122"/>
  <c r="R170"/>
  <c r="R214"/>
  <c r="R224"/>
  <c i="7" r="T127"/>
  <c r="T146"/>
  <c r="T167"/>
  <c r="T171"/>
  <c r="T194"/>
  <c r="T199"/>
  <c i="8" r="BK135"/>
  <c r="J135"/>
  <c r="J99"/>
  <c r="T135"/>
  <c r="T140"/>
  <c r="P152"/>
  <c r="P148"/>
  <c r="R159"/>
  <c i="3" r="BK189"/>
  <c r="J189"/>
  <c r="J106"/>
  <c r="BK299"/>
  <c r="J299"/>
  <c r="J114"/>
  <c r="BK302"/>
  <c r="J302"/>
  <c r="J116"/>
  <c i="8" r="BK138"/>
  <c r="J138"/>
  <c r="J100"/>
  <c r="BK149"/>
  <c r="J149"/>
  <c r="J105"/>
  <c r="BK162"/>
  <c r="J162"/>
  <c r="J108"/>
  <c r="BK165"/>
  <c r="J165"/>
  <c r="J109"/>
  <c i="2" r="BK360"/>
  <c r="J360"/>
  <c r="J111"/>
  <c r="BK370"/>
  <c r="J370"/>
  <c r="J113"/>
  <c i="3" r="BK162"/>
  <c r="J162"/>
  <c r="J100"/>
  <c r="BK186"/>
  <c r="J186"/>
  <c r="J104"/>
  <c i="8" r="BK144"/>
  <c r="J144"/>
  <c r="J102"/>
  <c i="3" r="BK160"/>
  <c r="J160"/>
  <c r="J99"/>
  <c i="8" r="BK146"/>
  <c r="J146"/>
  <c r="J103"/>
  <c r="J89"/>
  <c r="F126"/>
  <c r="BE133"/>
  <c r="BE139"/>
  <c r="BE143"/>
  <c r="BE153"/>
  <c r="BE155"/>
  <c r="BE157"/>
  <c r="BE132"/>
  <c r="BE141"/>
  <c r="BE142"/>
  <c r="BE160"/>
  <c r="BE166"/>
  <c r="E85"/>
  <c r="BE137"/>
  <c r="BE163"/>
  <c r="BE134"/>
  <c r="BE136"/>
  <c r="BE145"/>
  <c r="BE147"/>
  <c r="BE150"/>
  <c r="BE161"/>
  <c i="7" r="BE135"/>
  <c r="BE137"/>
  <c r="BE144"/>
  <c r="BE150"/>
  <c r="BE152"/>
  <c r="BE157"/>
  <c r="BE173"/>
  <c r="BE174"/>
  <c r="BE175"/>
  <c r="BE176"/>
  <c r="BE177"/>
  <c r="BE178"/>
  <c r="BE196"/>
  <c r="BE201"/>
  <c r="BE202"/>
  <c r="BE203"/>
  <c r="F121"/>
  <c r="BE128"/>
  <c r="BE130"/>
  <c r="BE131"/>
  <c r="BE133"/>
  <c r="BE134"/>
  <c r="BE141"/>
  <c r="BE142"/>
  <c r="BE143"/>
  <c r="BE153"/>
  <c r="BE159"/>
  <c r="BE161"/>
  <c r="BE166"/>
  <c r="BE168"/>
  <c r="BE169"/>
  <c r="BE184"/>
  <c r="BE185"/>
  <c r="BE189"/>
  <c r="BE190"/>
  <c r="BE195"/>
  <c r="J89"/>
  <c r="BE129"/>
  <c r="BE132"/>
  <c r="BE140"/>
  <c r="BE160"/>
  <c r="BE163"/>
  <c r="BE164"/>
  <c r="BE165"/>
  <c r="BE170"/>
  <c r="BE172"/>
  <c r="BE180"/>
  <c r="BE181"/>
  <c r="BE182"/>
  <c r="BE183"/>
  <c r="BE197"/>
  <c r="BE200"/>
  <c r="BE204"/>
  <c r="E85"/>
  <c r="BE136"/>
  <c r="BE138"/>
  <c r="BE139"/>
  <c r="BE145"/>
  <c r="BE147"/>
  <c r="BE148"/>
  <c r="BE149"/>
  <c r="BE151"/>
  <c r="BE154"/>
  <c r="BE155"/>
  <c r="BE156"/>
  <c r="BE158"/>
  <c r="BE162"/>
  <c r="BE179"/>
  <c r="BE186"/>
  <c r="BE187"/>
  <c r="BE188"/>
  <c r="BE191"/>
  <c r="BE192"/>
  <c r="BE193"/>
  <c r="BE198"/>
  <c i="6" r="E112"/>
  <c r="BE133"/>
  <c r="BE134"/>
  <c r="BE135"/>
  <c r="BE136"/>
  <c r="BE139"/>
  <c r="BE142"/>
  <c r="BE146"/>
  <c r="BE148"/>
  <c r="BE149"/>
  <c r="BE156"/>
  <c r="BE157"/>
  <c r="BE166"/>
  <c r="BE168"/>
  <c r="BE172"/>
  <c r="BE175"/>
  <c r="BE180"/>
  <c r="BE181"/>
  <c r="BE182"/>
  <c r="BE183"/>
  <c r="BE191"/>
  <c r="BE195"/>
  <c r="BE205"/>
  <c r="BE209"/>
  <c r="BE213"/>
  <c r="BE217"/>
  <c r="BE218"/>
  <c r="BE219"/>
  <c r="BE220"/>
  <c r="BE223"/>
  <c r="BE227"/>
  <c r="BE229"/>
  <c r="BE230"/>
  <c r="BE231"/>
  <c r="BE232"/>
  <c r="BE234"/>
  <c r="J89"/>
  <c r="BE126"/>
  <c r="BE127"/>
  <c r="BE128"/>
  <c r="BE130"/>
  <c r="BE147"/>
  <c r="BE152"/>
  <c r="BE153"/>
  <c r="BE154"/>
  <c r="BE160"/>
  <c r="BE161"/>
  <c r="BE164"/>
  <c r="BE165"/>
  <c r="BE167"/>
  <c r="BE171"/>
  <c r="BE178"/>
  <c r="BE179"/>
  <c r="BE188"/>
  <c r="BE190"/>
  <c r="BE194"/>
  <c r="BE201"/>
  <c r="BE211"/>
  <c r="BE222"/>
  <c r="BE226"/>
  <c r="BE233"/>
  <c r="F119"/>
  <c r="BE129"/>
  <c r="BE131"/>
  <c r="BE138"/>
  <c r="BE143"/>
  <c r="BE144"/>
  <c r="BE145"/>
  <c r="BE150"/>
  <c r="BE151"/>
  <c r="BE162"/>
  <c r="BE163"/>
  <c r="BE176"/>
  <c r="BE185"/>
  <c r="BE199"/>
  <c r="BE202"/>
  <c r="BE216"/>
  <c r="BE238"/>
  <c r="BE239"/>
  <c r="BE240"/>
  <c r="BE132"/>
  <c r="BE137"/>
  <c r="BE140"/>
  <c r="BE141"/>
  <c r="BE155"/>
  <c r="BE158"/>
  <c r="BE159"/>
  <c r="BE169"/>
  <c r="BE173"/>
  <c r="BE174"/>
  <c r="BE177"/>
  <c r="BE184"/>
  <c r="BE186"/>
  <c r="BE187"/>
  <c r="BE189"/>
  <c r="BE192"/>
  <c r="BE193"/>
  <c r="BE196"/>
  <c r="BE197"/>
  <c r="BE198"/>
  <c r="BE200"/>
  <c r="BE203"/>
  <c r="BE204"/>
  <c r="BE206"/>
  <c r="BE207"/>
  <c r="BE208"/>
  <c r="BE210"/>
  <c r="BE212"/>
  <c r="BE215"/>
  <c r="BE221"/>
  <c r="BE225"/>
  <c r="BE228"/>
  <c r="BE235"/>
  <c r="BE236"/>
  <c r="BE237"/>
  <c i="5" r="J89"/>
  <c r="F92"/>
  <c r="BE123"/>
  <c r="BE129"/>
  <c r="BE139"/>
  <c r="BE144"/>
  <c r="BE145"/>
  <c r="BE149"/>
  <c r="BE150"/>
  <c r="BE152"/>
  <c r="BE159"/>
  <c r="BE161"/>
  <c r="BE166"/>
  <c r="BE174"/>
  <c r="BE175"/>
  <c r="BE180"/>
  <c r="BE181"/>
  <c r="BE182"/>
  <c r="BE183"/>
  <c r="BE186"/>
  <c r="BE195"/>
  <c r="BE200"/>
  <c r="BE202"/>
  <c r="BE208"/>
  <c r="BE209"/>
  <c r="BE211"/>
  <c r="BE221"/>
  <c r="BE222"/>
  <c r="BE223"/>
  <c r="BE224"/>
  <c r="BE226"/>
  <c r="BE234"/>
  <c r="BE235"/>
  <c r="BE122"/>
  <c r="BE124"/>
  <c r="BE125"/>
  <c r="BE128"/>
  <c r="BE130"/>
  <c r="BE131"/>
  <c r="BE134"/>
  <c r="BE137"/>
  <c r="BE138"/>
  <c r="BE140"/>
  <c r="BE141"/>
  <c r="BE142"/>
  <c r="BE146"/>
  <c r="BE147"/>
  <c r="BE157"/>
  <c r="BE158"/>
  <c r="BE163"/>
  <c r="BE164"/>
  <c r="BE165"/>
  <c r="BE171"/>
  <c r="BE172"/>
  <c r="BE173"/>
  <c r="BE184"/>
  <c r="BE188"/>
  <c r="BE191"/>
  <c r="BE194"/>
  <c r="BE203"/>
  <c r="BE204"/>
  <c r="BE205"/>
  <c r="BE207"/>
  <c r="BE212"/>
  <c r="BE214"/>
  <c r="BE218"/>
  <c r="BE219"/>
  <c r="BE220"/>
  <c r="E85"/>
  <c r="BE126"/>
  <c r="BE127"/>
  <c r="BE135"/>
  <c r="BE143"/>
  <c r="BE153"/>
  <c r="BE154"/>
  <c r="BE160"/>
  <c r="BE170"/>
  <c r="BE176"/>
  <c r="BE179"/>
  <c r="BE192"/>
  <c r="BE193"/>
  <c r="BE198"/>
  <c r="BE201"/>
  <c r="BE206"/>
  <c r="BE213"/>
  <c r="BE215"/>
  <c r="BE216"/>
  <c r="BE228"/>
  <c r="BE230"/>
  <c r="BE231"/>
  <c r="BE232"/>
  <c r="BE237"/>
  <c r="BE238"/>
  <c r="BE239"/>
  <c r="BE240"/>
  <c r="BE132"/>
  <c r="BE133"/>
  <c r="BE136"/>
  <c r="BE148"/>
  <c r="BE151"/>
  <c r="BE155"/>
  <c r="BE156"/>
  <c r="BE162"/>
  <c r="BE167"/>
  <c r="BE168"/>
  <c r="BE169"/>
  <c r="BE177"/>
  <c r="BE178"/>
  <c r="BE185"/>
  <c r="BE187"/>
  <c r="BE189"/>
  <c r="BE190"/>
  <c r="BE196"/>
  <c r="BE197"/>
  <c r="BE199"/>
  <c r="BE210"/>
  <c r="BE217"/>
  <c r="BE225"/>
  <c r="BE227"/>
  <c r="BE229"/>
  <c r="BE233"/>
  <c r="BE236"/>
  <c r="BE242"/>
  <c r="BE243"/>
  <c i="4" r="F92"/>
  <c r="J118"/>
  <c r="BE130"/>
  <c r="BE133"/>
  <c r="BE134"/>
  <c r="BE143"/>
  <c r="BE149"/>
  <c r="BE150"/>
  <c r="BE151"/>
  <c r="BE155"/>
  <c r="BE157"/>
  <c r="BE159"/>
  <c r="BE161"/>
  <c r="BE168"/>
  <c r="BE169"/>
  <c r="BE175"/>
  <c r="BE178"/>
  <c r="BE179"/>
  <c r="BE187"/>
  <c r="BE188"/>
  <c r="BE189"/>
  <c r="BE192"/>
  <c r="BE199"/>
  <c r="BE200"/>
  <c r="E114"/>
  <c r="BE127"/>
  <c r="BE128"/>
  <c r="BE135"/>
  <c r="BE136"/>
  <c r="BE138"/>
  <c r="BE144"/>
  <c r="BE145"/>
  <c r="BE153"/>
  <c r="BE154"/>
  <c r="BE162"/>
  <c r="BE163"/>
  <c r="BE167"/>
  <c r="BE172"/>
  <c r="BE176"/>
  <c r="BE181"/>
  <c r="BE183"/>
  <c r="BE184"/>
  <c r="BE195"/>
  <c r="BE203"/>
  <c r="BE129"/>
  <c r="BE132"/>
  <c r="BE137"/>
  <c r="BE140"/>
  <c r="BE152"/>
  <c r="BE165"/>
  <c r="BE166"/>
  <c r="BE170"/>
  <c r="BE173"/>
  <c r="BE174"/>
  <c r="BE180"/>
  <c r="BE182"/>
  <c r="BE186"/>
  <c r="BE191"/>
  <c r="BE194"/>
  <c r="BE197"/>
  <c r="BE198"/>
  <c r="BE202"/>
  <c r="BE205"/>
  <c r="BE131"/>
  <c r="BE139"/>
  <c r="BE142"/>
  <c r="BE146"/>
  <c r="BE148"/>
  <c r="BE156"/>
  <c r="BE158"/>
  <c r="BE160"/>
  <c r="BE171"/>
  <c r="BE177"/>
  <c r="BE190"/>
  <c r="BE201"/>
  <c r="BE204"/>
  <c i="3" r="J89"/>
  <c r="F134"/>
  <c r="BE141"/>
  <c r="BE142"/>
  <c r="BE143"/>
  <c r="BE157"/>
  <c r="BE184"/>
  <c r="BE190"/>
  <c r="BE192"/>
  <c r="BE193"/>
  <c r="BE194"/>
  <c r="BE197"/>
  <c r="BE203"/>
  <c r="BE211"/>
  <c r="BE220"/>
  <c r="BE221"/>
  <c r="BE222"/>
  <c r="BE223"/>
  <c r="BE227"/>
  <c r="BE232"/>
  <c r="BE233"/>
  <c r="BE234"/>
  <c r="BE236"/>
  <c r="BE239"/>
  <c r="BE240"/>
  <c r="BE246"/>
  <c r="BE253"/>
  <c r="BE260"/>
  <c r="BE262"/>
  <c r="BE274"/>
  <c r="BE277"/>
  <c r="BE289"/>
  <c r="BE145"/>
  <c r="BE153"/>
  <c r="BE154"/>
  <c r="BE158"/>
  <c r="BE159"/>
  <c r="BE161"/>
  <c r="BE167"/>
  <c r="BE168"/>
  <c r="BE169"/>
  <c r="BE172"/>
  <c r="BE176"/>
  <c r="BE177"/>
  <c r="BE185"/>
  <c r="BE187"/>
  <c r="BE196"/>
  <c r="BE199"/>
  <c r="BE201"/>
  <c r="BE202"/>
  <c r="BE208"/>
  <c r="BE210"/>
  <c r="BE212"/>
  <c r="BE213"/>
  <c r="BE215"/>
  <c r="BE235"/>
  <c r="BE238"/>
  <c r="BE243"/>
  <c r="BE244"/>
  <c r="BE247"/>
  <c r="BE248"/>
  <c r="BE258"/>
  <c r="BE259"/>
  <c r="BE261"/>
  <c r="BE264"/>
  <c r="BE265"/>
  <c r="BE267"/>
  <c r="BE269"/>
  <c r="BE272"/>
  <c r="BE279"/>
  <c r="BE285"/>
  <c r="BE290"/>
  <c r="BE294"/>
  <c r="BE295"/>
  <c r="BE296"/>
  <c r="BE303"/>
  <c r="BE305"/>
  <c r="BE306"/>
  <c r="E127"/>
  <c r="BE146"/>
  <c r="BE147"/>
  <c r="BE148"/>
  <c r="BE150"/>
  <c r="BE155"/>
  <c r="BE156"/>
  <c r="BE166"/>
  <c r="BE170"/>
  <c r="BE171"/>
  <c r="BE178"/>
  <c r="BE183"/>
  <c r="BE195"/>
  <c r="BE198"/>
  <c r="BE204"/>
  <c r="BE206"/>
  <c r="BE209"/>
  <c r="BE216"/>
  <c r="BE217"/>
  <c r="BE218"/>
  <c r="BE219"/>
  <c r="BE229"/>
  <c r="BE237"/>
  <c r="BE242"/>
  <c r="BE249"/>
  <c r="BE256"/>
  <c r="BE257"/>
  <c r="BE263"/>
  <c r="BE266"/>
  <c r="BE278"/>
  <c r="BE281"/>
  <c r="BE283"/>
  <c r="BE286"/>
  <c r="BE287"/>
  <c r="BE288"/>
  <c r="BE291"/>
  <c r="BE292"/>
  <c r="BE297"/>
  <c r="BE298"/>
  <c r="BE300"/>
  <c r="BE140"/>
  <c r="BE144"/>
  <c r="BE149"/>
  <c r="BE151"/>
  <c r="BE152"/>
  <c r="BE163"/>
  <c r="BE165"/>
  <c r="BE174"/>
  <c r="BE175"/>
  <c r="BE180"/>
  <c r="BE181"/>
  <c r="BE182"/>
  <c r="BE205"/>
  <c r="BE207"/>
  <c r="BE214"/>
  <c r="BE224"/>
  <c r="BE226"/>
  <c r="BE228"/>
  <c r="BE230"/>
  <c r="BE231"/>
  <c r="BE241"/>
  <c r="BE245"/>
  <c r="BE250"/>
  <c r="BE251"/>
  <c r="BE254"/>
  <c r="BE255"/>
  <c r="BE268"/>
  <c r="BE270"/>
  <c r="BE271"/>
  <c r="BE275"/>
  <c r="BE276"/>
  <c r="BE280"/>
  <c r="BE284"/>
  <c i="2" r="J89"/>
  <c r="F151"/>
  <c r="BE159"/>
  <c r="BE160"/>
  <c r="BE162"/>
  <c r="BE163"/>
  <c r="BE166"/>
  <c r="BE170"/>
  <c r="BE172"/>
  <c r="BE175"/>
  <c r="BE176"/>
  <c r="BE181"/>
  <c r="BE184"/>
  <c r="BE186"/>
  <c r="BE188"/>
  <c r="BE193"/>
  <c r="BE194"/>
  <c r="BE197"/>
  <c r="BE201"/>
  <c r="BE204"/>
  <c r="BE205"/>
  <c r="BE209"/>
  <c r="BE217"/>
  <c r="BE218"/>
  <c r="BE231"/>
  <c r="BE233"/>
  <c r="BE236"/>
  <c r="BE237"/>
  <c r="BE240"/>
  <c r="BE244"/>
  <c r="BE269"/>
  <c r="BE274"/>
  <c r="BE277"/>
  <c r="BE280"/>
  <c r="BE282"/>
  <c r="BE285"/>
  <c r="BE294"/>
  <c r="BE296"/>
  <c r="BE304"/>
  <c r="BE310"/>
  <c r="BE314"/>
  <c r="BE323"/>
  <c r="BE329"/>
  <c r="BE340"/>
  <c r="BE348"/>
  <c r="BE359"/>
  <c r="BE361"/>
  <c r="BE365"/>
  <c r="BE368"/>
  <c r="BE371"/>
  <c r="BE374"/>
  <c r="BE380"/>
  <c r="BE381"/>
  <c r="BE387"/>
  <c r="BE394"/>
  <c r="BE403"/>
  <c r="BE404"/>
  <c r="BE405"/>
  <c r="BE407"/>
  <c r="BE411"/>
  <c r="BE413"/>
  <c r="BE419"/>
  <c r="BE423"/>
  <c r="BE430"/>
  <c r="BE432"/>
  <c r="BE439"/>
  <c r="BE442"/>
  <c r="BE443"/>
  <c r="BE447"/>
  <c r="BE461"/>
  <c r="BE463"/>
  <c r="BE467"/>
  <c r="BE470"/>
  <c r="BE475"/>
  <c r="BE476"/>
  <c r="BE477"/>
  <c r="BE483"/>
  <c r="BE484"/>
  <c r="BE486"/>
  <c r="BE487"/>
  <c r="BE489"/>
  <c r="BE491"/>
  <c r="BE494"/>
  <c r="BE502"/>
  <c r="BE511"/>
  <c r="BE514"/>
  <c r="BE515"/>
  <c r="BE517"/>
  <c r="BE520"/>
  <c r="BE521"/>
  <c r="BE525"/>
  <c r="BE537"/>
  <c r="BE542"/>
  <c r="BE548"/>
  <c r="BE562"/>
  <c r="BE568"/>
  <c r="BE573"/>
  <c r="BE584"/>
  <c r="BE588"/>
  <c r="BE589"/>
  <c r="BE593"/>
  <c r="BE599"/>
  <c r="BE605"/>
  <c r="BE616"/>
  <c r="BE621"/>
  <c r="BE626"/>
  <c r="BE637"/>
  <c r="BE639"/>
  <c r="BE640"/>
  <c r="BE652"/>
  <c r="BE654"/>
  <c r="BE662"/>
  <c r="BE669"/>
  <c r="BE673"/>
  <c r="BE676"/>
  <c r="BE687"/>
  <c r="BE689"/>
  <c r="BE693"/>
  <c r="BE698"/>
  <c r="BE706"/>
  <c r="BE708"/>
  <c r="BE711"/>
  <c r="BE724"/>
  <c r="BE734"/>
  <c r="BE737"/>
  <c r="BE750"/>
  <c r="BE756"/>
  <c r="BE759"/>
  <c r="BE765"/>
  <c r="BE769"/>
  <c r="BE771"/>
  <c r="BE773"/>
  <c r="BE777"/>
  <c r="BE780"/>
  <c r="BE782"/>
  <c r="BE783"/>
  <c r="BE787"/>
  <c r="BE789"/>
  <c r="BE791"/>
  <c r="E85"/>
  <c r="BE161"/>
  <c r="BE164"/>
  <c r="BE168"/>
  <c r="BE171"/>
  <c r="BE173"/>
  <c r="BE174"/>
  <c r="BE177"/>
  <c r="BE187"/>
  <c r="BE190"/>
  <c r="BE192"/>
  <c r="BE200"/>
  <c r="BE206"/>
  <c r="BE214"/>
  <c r="BE219"/>
  <c r="BE221"/>
  <c r="BE223"/>
  <c r="BE230"/>
  <c r="BE234"/>
  <c r="BE238"/>
  <c r="BE243"/>
  <c r="BE248"/>
  <c r="BE251"/>
  <c r="BE253"/>
  <c r="BE262"/>
  <c r="BE267"/>
  <c r="BE271"/>
  <c r="BE279"/>
  <c r="BE287"/>
  <c r="BE288"/>
  <c r="BE289"/>
  <c r="BE293"/>
  <c r="BE298"/>
  <c r="BE300"/>
  <c r="BE306"/>
  <c r="BE313"/>
  <c r="BE316"/>
  <c r="BE319"/>
  <c r="BE322"/>
  <c r="BE326"/>
  <c r="BE335"/>
  <c r="BE341"/>
  <c r="BE345"/>
  <c r="BE347"/>
  <c r="BE349"/>
  <c r="BE354"/>
  <c r="BE363"/>
  <c r="BE369"/>
  <c r="BE376"/>
  <c r="BE378"/>
  <c r="BE379"/>
  <c r="BE386"/>
  <c r="BE388"/>
  <c r="BE392"/>
  <c r="BE395"/>
  <c r="BE402"/>
  <c r="BE415"/>
  <c r="BE416"/>
  <c r="BE422"/>
  <c r="BE425"/>
  <c r="BE429"/>
  <c r="BE440"/>
  <c r="BE444"/>
  <c r="BE445"/>
  <c r="BE451"/>
  <c r="BE454"/>
  <c r="BE455"/>
  <c r="BE457"/>
  <c r="BE459"/>
  <c r="BE464"/>
  <c r="BE468"/>
  <c r="BE469"/>
  <c r="BE472"/>
  <c r="BE474"/>
  <c r="BE479"/>
  <c r="BE481"/>
  <c r="BE488"/>
  <c r="BE493"/>
  <c r="BE495"/>
  <c r="BE503"/>
  <c r="BE507"/>
  <c r="BE509"/>
  <c r="BE516"/>
  <c r="BE518"/>
  <c r="BE526"/>
  <c r="BE530"/>
  <c r="BE534"/>
  <c r="BE535"/>
  <c r="BE543"/>
  <c r="BE552"/>
  <c r="BE564"/>
  <c r="BE571"/>
  <c r="BE577"/>
  <c r="BE582"/>
  <c r="BE590"/>
  <c r="BE595"/>
  <c r="BE602"/>
  <c r="BE607"/>
  <c r="BE610"/>
  <c r="BE615"/>
  <c r="BE619"/>
  <c r="BE622"/>
  <c r="BE628"/>
  <c r="BE633"/>
  <c r="BE644"/>
  <c r="BE646"/>
  <c r="BE648"/>
  <c r="BE651"/>
  <c r="BE659"/>
  <c r="BE665"/>
  <c r="BE670"/>
  <c r="BE683"/>
  <c r="BE688"/>
  <c r="BE690"/>
  <c r="BE695"/>
  <c r="BE701"/>
  <c r="BE707"/>
  <c r="BE713"/>
  <c r="BE721"/>
  <c r="BE726"/>
  <c r="BE731"/>
  <c r="BE742"/>
  <c r="BE745"/>
  <c r="BE748"/>
  <c r="BE753"/>
  <c r="BE758"/>
  <c r="BE761"/>
  <c r="BE762"/>
  <c r="BE766"/>
  <c r="BE772"/>
  <c r="BE157"/>
  <c r="BE158"/>
  <c r="BE165"/>
  <c r="BE167"/>
  <c r="BE180"/>
  <c r="BE183"/>
  <c r="BE185"/>
  <c r="BE189"/>
  <c r="BE195"/>
  <c r="BE196"/>
  <c r="BE198"/>
  <c r="BE202"/>
  <c r="BE207"/>
  <c r="BE210"/>
  <c r="BE212"/>
  <c r="BE220"/>
  <c r="BE225"/>
  <c r="BE235"/>
  <c r="BE242"/>
  <c r="BE245"/>
  <c r="BE246"/>
  <c r="BE249"/>
  <c r="BE258"/>
  <c r="BE260"/>
  <c r="BE263"/>
  <c r="BE265"/>
  <c r="BE266"/>
  <c r="BE268"/>
  <c r="BE272"/>
  <c r="BE275"/>
  <c r="BE281"/>
  <c r="BE283"/>
  <c r="BE284"/>
  <c r="BE286"/>
  <c r="BE291"/>
  <c r="BE292"/>
  <c r="BE295"/>
  <c r="BE297"/>
  <c r="BE301"/>
  <c r="BE305"/>
  <c r="BE307"/>
  <c r="BE308"/>
  <c r="BE309"/>
  <c r="BE317"/>
  <c r="BE318"/>
  <c r="BE324"/>
  <c r="BE331"/>
  <c r="BE332"/>
  <c r="BE343"/>
  <c r="BE344"/>
  <c r="BE346"/>
  <c r="BE350"/>
  <c r="BE352"/>
  <c r="BE355"/>
  <c r="BE357"/>
  <c r="BE358"/>
  <c r="BE367"/>
  <c r="BE382"/>
  <c r="BE384"/>
  <c r="BE385"/>
  <c r="BE390"/>
  <c r="BE397"/>
  <c r="BE399"/>
  <c r="BE401"/>
  <c r="BE408"/>
  <c r="BE409"/>
  <c r="BE412"/>
  <c r="BE417"/>
  <c r="BE421"/>
  <c r="BE428"/>
  <c r="BE437"/>
  <c r="BE446"/>
  <c r="BE449"/>
  <c r="BE458"/>
  <c r="BE460"/>
  <c r="BE465"/>
  <c r="BE480"/>
  <c r="BE490"/>
  <c r="BE492"/>
  <c r="BE500"/>
  <c r="BE501"/>
  <c r="BE505"/>
  <c r="BE512"/>
  <c r="BE519"/>
  <c r="BE529"/>
  <c r="BE532"/>
  <c r="BE539"/>
  <c r="BE546"/>
  <c r="BE547"/>
  <c r="BE555"/>
  <c r="BE559"/>
  <c r="BE561"/>
  <c r="BE563"/>
  <c r="BE565"/>
  <c r="BE581"/>
  <c r="BE586"/>
  <c r="BE596"/>
  <c r="BE598"/>
  <c r="BE604"/>
  <c r="BE613"/>
  <c r="BE624"/>
  <c r="BE647"/>
  <c r="BE653"/>
  <c r="BE656"/>
  <c r="BE658"/>
  <c r="BE661"/>
  <c r="BE664"/>
  <c r="BE667"/>
  <c r="BE675"/>
  <c r="BE684"/>
  <c r="BE692"/>
  <c r="BE694"/>
  <c r="BE699"/>
  <c r="BE700"/>
  <c r="BE702"/>
  <c r="BE704"/>
  <c r="BE705"/>
  <c r="BE715"/>
  <c r="BE718"/>
  <c r="BE720"/>
  <c r="BE723"/>
  <c r="BE728"/>
  <c r="BE729"/>
  <c r="BE735"/>
  <c r="BE738"/>
  <c r="BE740"/>
  <c r="BE746"/>
  <c r="BE760"/>
  <c r="BE770"/>
  <c r="BE169"/>
  <c r="BE178"/>
  <c r="BE182"/>
  <c r="BE199"/>
  <c r="BE203"/>
  <c r="BE215"/>
  <c r="BE224"/>
  <c r="BE226"/>
  <c r="BE229"/>
  <c r="BE232"/>
  <c r="BE241"/>
  <c r="BE247"/>
  <c r="BE254"/>
  <c r="BE259"/>
  <c r="BE261"/>
  <c r="BE264"/>
  <c r="BE273"/>
  <c r="BE278"/>
  <c r="BE290"/>
  <c r="BE299"/>
  <c r="BE303"/>
  <c r="BE315"/>
  <c r="BE321"/>
  <c r="BE325"/>
  <c r="BE328"/>
  <c r="BE330"/>
  <c r="BE334"/>
  <c r="BE337"/>
  <c r="BE339"/>
  <c r="BE342"/>
  <c r="BE351"/>
  <c r="BE353"/>
  <c r="BE356"/>
  <c r="BE364"/>
  <c r="BE366"/>
  <c r="BE375"/>
  <c r="BE377"/>
  <c r="BE383"/>
  <c r="BE389"/>
  <c r="BE393"/>
  <c r="BE398"/>
  <c r="BE400"/>
  <c r="BE406"/>
  <c r="BE414"/>
  <c r="BE420"/>
  <c r="BE424"/>
  <c r="BE427"/>
  <c r="BE433"/>
  <c r="BE436"/>
  <c r="BE438"/>
  <c r="BE448"/>
  <c r="BE450"/>
  <c r="BE453"/>
  <c r="BE456"/>
  <c r="BE462"/>
  <c r="BE471"/>
  <c r="BE473"/>
  <c r="BE478"/>
  <c r="BE482"/>
  <c r="BE485"/>
  <c r="BE496"/>
  <c r="BE497"/>
  <c r="BE498"/>
  <c r="BE499"/>
  <c r="BE506"/>
  <c r="BE508"/>
  <c r="BE510"/>
  <c r="BE523"/>
  <c r="BE527"/>
  <c r="BE540"/>
  <c r="BE541"/>
  <c r="BE545"/>
  <c r="BE550"/>
  <c r="BE553"/>
  <c r="BE557"/>
  <c r="BE567"/>
  <c r="BE570"/>
  <c r="BE574"/>
  <c r="BE576"/>
  <c r="BE579"/>
  <c r="BE585"/>
  <c r="BE587"/>
  <c r="BE592"/>
  <c r="BE601"/>
  <c r="BE608"/>
  <c r="BE611"/>
  <c r="BE618"/>
  <c r="BE630"/>
  <c r="BE632"/>
  <c r="BE635"/>
  <c r="BE642"/>
  <c r="BE649"/>
  <c r="BE672"/>
  <c r="BE678"/>
  <c r="BE679"/>
  <c r="BE681"/>
  <c r="BE686"/>
  <c r="BE697"/>
  <c r="BE710"/>
  <c r="BE712"/>
  <c r="BE714"/>
  <c r="BE717"/>
  <c r="BE725"/>
  <c r="BE730"/>
  <c r="BE732"/>
  <c r="BE733"/>
  <c r="BE743"/>
  <c r="BE744"/>
  <c r="BE749"/>
  <c r="BE751"/>
  <c r="BE752"/>
  <c r="BE754"/>
  <c r="BE755"/>
  <c r="BE764"/>
  <c r="BE767"/>
  <c r="BE774"/>
  <c r="BE776"/>
  <c r="BE779"/>
  <c r="F35"/>
  <c i="1" r="BB95"/>
  <c i="3" r="F35"/>
  <c i="1" r="BB96"/>
  <c i="4" r="F37"/>
  <c i="1" r="BD97"/>
  <c i="4" r="F35"/>
  <c i="1" r="BB97"/>
  <c i="5" r="F34"/>
  <c i="1" r="BA98"/>
  <c i="6" r="F34"/>
  <c i="1" r="BA99"/>
  <c i="6" r="F37"/>
  <c i="1" r="BD99"/>
  <c i="8" r="F34"/>
  <c i="1" r="BA101"/>
  <c i="8" r="F35"/>
  <c i="1" r="BB101"/>
  <c i="2" r="J34"/>
  <c i="1" r="AW95"/>
  <c i="3" r="J34"/>
  <c i="1" r="AW96"/>
  <c i="4" r="F34"/>
  <c i="1" r="BA97"/>
  <c i="5" r="F35"/>
  <c i="1" r="BB98"/>
  <c i="5" r="F37"/>
  <c i="1" r="BD98"/>
  <c i="6" r="J34"/>
  <c i="1" r="AW99"/>
  <c i="7" r="F35"/>
  <c i="1" r="BB100"/>
  <c i="8" r="J34"/>
  <c i="1" r="AW101"/>
  <c i="2" r="F36"/>
  <c i="1" r="BC95"/>
  <c i="2" r="F34"/>
  <c i="1" r="BA95"/>
  <c i="3" r="F34"/>
  <c i="1" r="BA96"/>
  <c i="3" r="F37"/>
  <c i="1" r="BD96"/>
  <c i="5" r="J34"/>
  <c i="1" r="AW98"/>
  <c i="6" r="F35"/>
  <c i="1" r="BB99"/>
  <c i="7" r="J34"/>
  <c i="1" r="AW100"/>
  <c i="7" r="F37"/>
  <c i="1" r="BD100"/>
  <c i="2" r="F37"/>
  <c i="1" r="BD95"/>
  <c i="3" r="F36"/>
  <c i="1" r="BC96"/>
  <c i="4" r="J34"/>
  <c i="1" r="AW97"/>
  <c i="4" r="F36"/>
  <c i="1" r="BC97"/>
  <c i="5" r="F36"/>
  <c i="1" r="BC98"/>
  <c i="6" r="F36"/>
  <c i="1" r="BC99"/>
  <c i="7" r="F36"/>
  <c i="1" r="BC100"/>
  <c i="7" r="F34"/>
  <c i="1" r="BA100"/>
  <c i="8" r="F36"/>
  <c i="1" r="BC101"/>
  <c i="8" r="F37"/>
  <c i="1" r="BD101"/>
  <c i="7" l="1" r="T125"/>
  <c r="T124"/>
  <c i="4" r="R124"/>
  <c r="T125"/>
  <c r="T124"/>
  <c i="8" r="T130"/>
  <c r="T129"/>
  <c i="3" r="P138"/>
  <c r="P137"/>
  <c i="1" r="AU96"/>
  <c i="2" r="R155"/>
  <c i="6" r="R123"/>
  <c r="R122"/>
  <c i="7" r="P125"/>
  <c r="P124"/>
  <c i="1" r="AU100"/>
  <c i="4" r="P125"/>
  <c r="P124"/>
  <c i="1" r="AU97"/>
  <c i="2" r="P372"/>
  <c i="7" r="R125"/>
  <c r="R124"/>
  <c i="2" r="T372"/>
  <c i="8" r="R130"/>
  <c r="R129"/>
  <c i="2" r="T155"/>
  <c r="T154"/>
  <c i="8" r="P130"/>
  <c r="P129"/>
  <c i="1" r="AU101"/>
  <c i="3" r="R137"/>
  <c i="2" r="P155"/>
  <c r="P154"/>
  <c i="1" r="AU95"/>
  <c i="6" r="P123"/>
  <c r="P122"/>
  <c i="1" r="AU99"/>
  <c i="5" r="R119"/>
  <c i="3" r="T138"/>
  <c r="T137"/>
  <c i="2" r="R372"/>
  <c r="BK372"/>
  <c r="J372"/>
  <c r="J114"/>
  <c i="3" r="BK301"/>
  <c r="J301"/>
  <c r="J115"/>
  <c i="4" r="BK125"/>
  <c r="J125"/>
  <c r="J97"/>
  <c i="8" r="BK148"/>
  <c r="J148"/>
  <c r="J104"/>
  <c i="2" r="BK155"/>
  <c r="BK154"/>
  <c r="J154"/>
  <c r="J96"/>
  <c i="5" r="BK120"/>
  <c r="J120"/>
  <c r="J97"/>
  <c i="3" r="BK188"/>
  <c r="J188"/>
  <c r="J105"/>
  <c i="6" r="BK123"/>
  <c r="J123"/>
  <c r="J97"/>
  <c i="3" r="BK138"/>
  <c r="J138"/>
  <c r="J97"/>
  <c i="7" r="BK125"/>
  <c r="J125"/>
  <c r="J97"/>
  <c i="8" r="BK130"/>
  <c r="J130"/>
  <c r="J97"/>
  <c i="2" r="J33"/>
  <c i="1" r="AV95"/>
  <c r="AT95"/>
  <c r="BC94"/>
  <c r="W32"/>
  <c i="8" r="J33"/>
  <c i="1" r="AV101"/>
  <c r="AT101"/>
  <c i="3" r="J33"/>
  <c i="1" r="AV96"/>
  <c r="AT96"/>
  <c i="4" r="F33"/>
  <c i="1" r="AZ97"/>
  <c i="5" r="F33"/>
  <c i="1" r="AZ98"/>
  <c i="6" r="F33"/>
  <c i="1" r="AZ99"/>
  <c i="7" r="J33"/>
  <c i="1" r="AV100"/>
  <c r="AT100"/>
  <c i="2" r="F33"/>
  <c i="1" r="AZ95"/>
  <c i="8" r="F33"/>
  <c i="1" r="AZ101"/>
  <c r="BA94"/>
  <c r="W30"/>
  <c i="3" r="F33"/>
  <c i="1" r="AZ96"/>
  <c i="4" r="J33"/>
  <c i="1" r="AV97"/>
  <c r="AT97"/>
  <c i="5" r="J33"/>
  <c i="1" r="AV98"/>
  <c r="AT98"/>
  <c i="6" r="J33"/>
  <c i="1" r="AV99"/>
  <c r="AT99"/>
  <c i="7" r="F33"/>
  <c i="1" r="AZ100"/>
  <c r="BB94"/>
  <c r="AX94"/>
  <c r="BD94"/>
  <c r="W33"/>
  <c i="2" l="1" r="R154"/>
  <c i="3" r="BK137"/>
  <c r="J137"/>
  <c i="8" r="BK129"/>
  <c r="J129"/>
  <c i="4" r="BK124"/>
  <c r="J124"/>
  <c r="J96"/>
  <c i="7" r="BK124"/>
  <c r="J124"/>
  <c i="6" r="BK122"/>
  <c r="J122"/>
  <c r="J96"/>
  <c i="2" r="J155"/>
  <c r="J97"/>
  <c i="5" r="BK119"/>
  <c r="J119"/>
  <c r="J96"/>
  <c i="8" r="J30"/>
  <c i="1" r="AG101"/>
  <c i="2" r="J30"/>
  <c i="1" r="AG95"/>
  <c r="AZ94"/>
  <c r="AV94"/>
  <c r="AK29"/>
  <c r="AU94"/>
  <c i="7" r="J30"/>
  <c i="1" r="AG100"/>
  <c r="AY94"/>
  <c i="3" r="J30"/>
  <c i="1" r="AG96"/>
  <c r="W31"/>
  <c r="AW94"/>
  <c r="AK30"/>
  <c i="2" l="1" r="J39"/>
  <c i="8" r="J39"/>
  <c i="7" r="J39"/>
  <c i="3" r="J39"/>
  <c r="J96"/>
  <c i="8" r="J96"/>
  <c i="7" r="J96"/>
  <c i="1" r="AN95"/>
  <c r="AN101"/>
  <c r="AN96"/>
  <c r="AN100"/>
  <c i="6" r="J30"/>
  <c i="1" r="AG99"/>
  <c r="AN99"/>
  <c i="4" r="J30"/>
  <c i="1" r="AG97"/>
  <c i="5" r="J30"/>
  <c i="1" r="AG98"/>
  <c r="W29"/>
  <c r="AT94"/>
  <c i="6" l="1" r="J39"/>
  <c i="5" r="J39"/>
  <c i="4" r="J39"/>
  <c i="1" r="AN97"/>
  <c r="AN9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<sst xmlns="http://schemas.openxmlformats.org/spreadsheetml/2006/main">
  <si>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</si>
  <si>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</si>
  <si>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</si>
  <si>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</si>
  <si>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</si>
  <si>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{b4e020c1-d6af-475f-9d62-9107e5b6cbd1}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</si>
  <si>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</si>
  <si>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</si>
  <si>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</si>
  <si>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</si>
  <si>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</si>
  <si>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</si>
  <si>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</si>
  <si>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</si>
  <si>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2022038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</si>
  <si>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</si>
  <si>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</si>
  <si>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Ostrov, škola Májová - nástavba obektu Družiny</t>
  </si>
  <si>
    <t>KSO:</t>
  </si>
  <si>
    <t>CC-CZ:</t>
  </si>
  <si>
    <t>Místo:</t>
  </si>
  <si>
    <t xml:space="preserve">Ostrov </t>
  </si>
  <si>
    <t>Datum:</t>
  </si>
  <si>
    <t>26. 1. 2023</t>
  </si>
  <si>
    <t>Zadavatel:</t>
  </si>
  <si>
    <t>IČ:</t>
  </si>
  <si>
    <t xml:space="preserve">Město Ostrov </t>
  </si>
  <si>
    <t>DIČ:</t>
  </si>
  <si>
    <t>Uchazeč:</t>
  </si>
  <si>
    <t>Vyplň údaj</t>
  </si>
  <si>
    <t>Projektant:</t>
  </si>
  <si>
    <t xml:space="preserve">DPT projekty, Ing. Jan Dušek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</si>
  <si>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</si>
  <si>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</si>
  <si>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</si>
  <si>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</si>
  <si>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</si>
  <si>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</si>
  <si>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</si>
  <si>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</si>
  <si>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</si>
  <si>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</si>
  <si>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</si>
  <si>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</si>
  <si>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</si>
  <si>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</si>
  <si>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</si>
  <si>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</si>
  <si>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</si>
  <si>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</si>
  <si>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</si>
  <si>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</si>
  <si>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</si>
  <si>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</si>
  <si>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</si>
  <si>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</si>
  <si>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</si>
  <si>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</si>
  <si>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</si>
  <si>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</si>
  <si>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</si>
  <si>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</si>
  <si>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</si>
  <si>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</si>
  <si>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</si>
  <si>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</si>
  <si>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</si>
  <si>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</si>
  <si>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</si>
  <si>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</si>
  <si>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</si>
  <si>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</si>
  <si>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</si>
  <si>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</si>
  <si>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</si>
  <si>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</si>
  <si>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</si>
  <si>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</si>
  <si>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</si>
  <si>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</si>
  <si>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</si>
  <si>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</si>
  <si>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D.1.1.1</t>
  </si>
  <si>
    <t>Nástavba objekt...</t>
  </si>
  <si>
    <t>STA</t>
  </si>
  <si>
    <t>1</t>
  </si>
  <si>
    <t>{da1eb177-2c70-45a0-a8b6-abc8efa87834}</t>
  </si>
  <si>
    <t>2</t>
  </si>
  <si>
    <t>D.1.4.2</t>
  </si>
  <si>
    <t>Zdravotechnika</t>
  </si>
  <si>
    <t>{7a87d90d-1787-4644-a1e9-3dca4166af8a}</t>
  </si>
  <si>
    <t>D.1.4.3</t>
  </si>
  <si>
    <t>Vytápění</t>
  </si>
  <si>
    <t>{6e55f539-b298-4a63-9bff-04f1ef5c2a24}</t>
  </si>
  <si>
    <t>D.1.4.4</t>
  </si>
  <si>
    <t>Silnoproudá ele...</t>
  </si>
  <si>
    <t>{949be1e9-b387-46cf-a1f2-d02166057c0d}</t>
  </si>
  <si>
    <t>D.1.4.5</t>
  </si>
  <si>
    <t>Slaboproudé roz...</t>
  </si>
  <si>
    <t>{e64f131c-9d8b-448a-bc01-5bc82bd3f95b}</t>
  </si>
  <si>
    <t>D.1.4.6</t>
  </si>
  <si>
    <t>Vzduchotechnika</t>
  </si>
  <si>
    <t>{1daa5d08-aec1-4b44-8b16-7aa96d34c0ed}</t>
  </si>
  <si>
    <t>VON</t>
  </si>
  <si>
    <t>Vedlejší a ostatní ...</t>
  </si>
  <si>
    <t>{d0fc449d-8f92-4bd7-ab73-04cbe8329f9a}</t>
  </si>
  <si>
    <t>KRYCÍ LIST SOUPISU PRACÍ</t>
  </si>
  <si>
    <t>Objekt:</t>
  </si>
  <si>
    <t>D.1.1.1 - Nástavba objekt...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</si>
  <si>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</si>
  <si>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</si>
  <si>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</si>
  <si>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</si>
  <si>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</si>
  <si>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</si>
  <si>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</si>
  <si>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</si>
  <si>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</si>
  <si>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</si>
  <si>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</si>
  <si>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</si>
  <si>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</si>
  <si>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</si>
  <si>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</si>
  <si>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9 - Ostatní konstrukce a práce, bourání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</si>
  <si>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</si>
  <si>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</si>
  <si>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</si>
  <si>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98 - Demolice a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</si>
  <si>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</si>
  <si>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</si>
  <si>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</si>
  <si>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</si>
  <si>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</si>
  <si>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</si>
  <si>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</si>
  <si>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</si>
  <si>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</si>
  <si>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</si>
  <si>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</si>
  <si>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</si>
  <si>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</si>
  <si>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</si>
  <si>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</si>
  <si>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</si>
  <si>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</si>
  <si>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</si>
  <si>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</si>
  <si>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</si>
  <si>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</si>
  <si>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33-M - Montáže dopr.zaříz.,sklad. zař. a váh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</si>
  <si>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</si>
  <si>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</si>
  <si>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</si>
  <si>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</si>
  <si>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</si>
  <si>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</si>
  <si>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</si>
  <si>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</si>
  <si>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</si>
  <si>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</si>
  <si>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</si>
  <si>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</si>
  <si>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</si>
  <si>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</si>
  <si>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</si>
  <si>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</si>
  <si>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</si>
  <si>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</si>
  <si>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</si>
  <si>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122251101</t>
  </si>
  <si>
    <t>Odkopávky a prokopávky nezapažené v hornině třídy těžitelnosti I skupiny 3 objem do 20 m3 strojně</t>
  </si>
  <si>
    <t>m3</t>
  </si>
  <si>
    <t>CS ÚRS 2023 01</t>
  </si>
  <si>
    <t>4</t>
  </si>
  <si>
    <t>1267286237</t>
  </si>
  <si>
    <t>131151343</t>
  </si>
  <si>
    <t>Vrtání jamek pro plotové sloupky D přes 200 do 300 mm strojně</t>
  </si>
  <si>
    <t>m</t>
  </si>
  <si>
    <t>802311410</t>
  </si>
  <si>
    <t>3</t>
  </si>
  <si>
    <t>131251202</t>
  </si>
  <si>
    <t>Hloubení jam zapažených v hornině třídy těžitelnosti I skupiny 3 objem do 50 m3 strojně</t>
  </si>
  <si>
    <t>-1741872335</t>
  </si>
  <si>
    <t>151101201</t>
  </si>
  <si>
    <t>Zřízení příložného pažení stěn výkopu hl do 4 m</t>
  </si>
  <si>
    <t>m2</t>
  </si>
  <si>
    <t>-841002374</t>
  </si>
  <si>
    <t>5</t>
  </si>
  <si>
    <t>151101211</t>
  </si>
  <si>
    <t>Odstranění příložného pažení stěn hl do 4 m</t>
  </si>
  <si>
    <t>-698337152</t>
  </si>
  <si>
    <t>6</t>
  </si>
  <si>
    <t>151101401</t>
  </si>
  <si>
    <t>Zřízení vzepření stěn při pažení příložném hl do 4 m</t>
  </si>
  <si>
    <t>1976871926</t>
  </si>
  <si>
    <t>7</t>
  </si>
  <si>
    <t>151101402</t>
  </si>
  <si>
    <t>Zřízení vzepření stěn při pažení příložném hl přes 4 do 8 m</t>
  </si>
  <si>
    <t>2081404348</t>
  </si>
  <si>
    <t>8</t>
  </si>
  <si>
    <t>132212131</t>
  </si>
  <si>
    <t>Hloubení nezapažených rýh šířky do 800 mm v soudržných horninách třídy těžitelnosti I skupiny 3 ručně</t>
  </si>
  <si>
    <t>739298380</t>
  </si>
  <si>
    <t>9</t>
  </si>
  <si>
    <t>132212331</t>
  </si>
  <si>
    <t>Hloubení nezapažených rýh šířky do 2000 mm v soudržných horninách třídy těžitelnosti I skupiny 3 ručně</t>
  </si>
  <si>
    <t>1493790974</t>
  </si>
  <si>
    <t>10</t>
  </si>
  <si>
    <t>132251101</t>
  </si>
  <si>
    <t>Hloubení rýh nezapažených š do 800 mm v hornině třídy těžitelnosti I skupiny 3 objem do 20 m3 strojně</t>
  </si>
  <si>
    <t>-1874406586</t>
  </si>
  <si>
    <t>11</t>
  </si>
  <si>
    <t>132251252</t>
  </si>
  <si>
    <t>Hloubení rýh nezapažených š do 2000 mm v hornině třídy těžitelnosti I skupiny 3 objem do 50 m3 strojně</t>
  </si>
  <si>
    <t>-1784253627</t>
  </si>
  <si>
    <t>12</t>
  </si>
  <si>
    <t>133251101</t>
  </si>
  <si>
    <t>Hloubení šachet nezapažených v hornině třídy těžitelnosti I skupiny 3 objem do 20 m3</t>
  </si>
  <si>
    <t>320410184</t>
  </si>
  <si>
    <t>13</t>
  </si>
  <si>
    <t>174111101</t>
  </si>
  <si>
    <t>Zásyp jam, šachet rýh nebo kolem objektů sypaninou se zhutněním ručně</t>
  </si>
  <si>
    <t>2111563815</t>
  </si>
  <si>
    <t>14</t>
  </si>
  <si>
    <t>M</t>
  </si>
  <si>
    <t>58333651</t>
  </si>
  <si>
    <t>kamenivo těžené hrubé frakce 8/16</t>
  </si>
  <si>
    <t>t</t>
  </si>
  <si>
    <t>843288527</t>
  </si>
  <si>
    <t>162251101</t>
  </si>
  <si>
    <t>Vodorovné přemístění do 20 m výkopku/sypaniny z horniny třídy těžitelnosti I skupiny 1 až 3</t>
  </si>
  <si>
    <t>-724041084</t>
  </si>
  <si>
    <t>16</t>
  </si>
  <si>
    <t>167151101</t>
  </si>
  <si>
    <t>Nakládání výkopku z hornin třídy těžitelnosti I skupiny 1 až 3 do 100 m3</t>
  </si>
  <si>
    <t>1852580929</t>
  </si>
  <si>
    <t>17</t>
  </si>
  <si>
    <t>171251201</t>
  </si>
  <si>
    <t>Uložení sypaniny na skládky nebo meziskládky</t>
  </si>
  <si>
    <t>-316654162</t>
  </si>
  <si>
    <t>18</t>
  </si>
  <si>
    <t>174151101</t>
  </si>
  <si>
    <t>Zásyp jam, šachet rýh nebo kolem objektů sypaninou se zhutněním</t>
  </si>
  <si>
    <t>1596808224</t>
  </si>
  <si>
    <t>19</t>
  </si>
  <si>
    <t>162751116</t>
  </si>
  <si>
    <t>Vodorovné přemístění přes 8 000 do 9000 m výkopku/sypaniny z horniny třídy těžitelnosti I skupiny 1 až 3</t>
  </si>
  <si>
    <t>-827434480</t>
  </si>
  <si>
    <t>20</t>
  </si>
  <si>
    <t>171251101</t>
  </si>
  <si>
    <t>Uložení sypaniny do násypů nezhutněných strojně</t>
  </si>
  <si>
    <t>-487462760</t>
  </si>
  <si>
    <t>171201231</t>
  </si>
  <si>
    <t>Poplatek za uložení zeminy a kamení na recyklační skládce (skládkovné) kód odpadu 17 05 04</t>
  </si>
  <si>
    <t>-1809946712</t>
  </si>
  <si>
    <t>22</t>
  </si>
  <si>
    <t>181951112</t>
  </si>
  <si>
    <t>Úprava pláně v hornině třídy těžitelnosti I skupiny 1 až 3 se zhutněním strojně</t>
  </si>
  <si>
    <t>831754943</t>
  </si>
  <si>
    <t>Zakládání</t>
  </si>
  <si>
    <t>23</t>
  </si>
  <si>
    <t>273321611</t>
  </si>
  <si>
    <t>Základové desky ze ŽB bez zvýšených nároků na prostředí tř. C 30/37</t>
  </si>
  <si>
    <t>1940159421</t>
  </si>
  <si>
    <t>24</t>
  </si>
  <si>
    <t>274321411</t>
  </si>
  <si>
    <t>Základové pasy ze ŽB bez zvýšených nároků na prostředí tř. C 20/25</t>
  </si>
  <si>
    <t>-777982529</t>
  </si>
  <si>
    <t>25</t>
  </si>
  <si>
    <t>273351121</t>
  </si>
  <si>
    <t>Zřízení bednění základových desek</t>
  </si>
  <si>
    <t>-356411598</t>
  </si>
  <si>
    <t>26</t>
  </si>
  <si>
    <t>273351122</t>
  </si>
  <si>
    <t>Odstranění bednění základových desek</t>
  </si>
  <si>
    <t>835848473</t>
  </si>
  <si>
    <t>27</t>
  </si>
  <si>
    <t>273362021</t>
  </si>
  <si>
    <t>Výztuž základových desek svařovanými sítěmi Kari</t>
  </si>
  <si>
    <t>2051972926</t>
  </si>
  <si>
    <t>28</t>
  </si>
  <si>
    <t>274313611</t>
  </si>
  <si>
    <t>Základové pásy z betonu tř. C 16/20</t>
  </si>
  <si>
    <t>1195666483</t>
  </si>
  <si>
    <t>29</t>
  </si>
  <si>
    <t>279311115</t>
  </si>
  <si>
    <t>Postupné podbetonování základového zdiva prostým betonem tř. C 20/25</t>
  </si>
  <si>
    <t>-1336774868</t>
  </si>
  <si>
    <t>30</t>
  </si>
  <si>
    <t>274351121</t>
  </si>
  <si>
    <t>Zřízení bednění základových pasů rovného</t>
  </si>
  <si>
    <t>-370081278</t>
  </si>
  <si>
    <t>31</t>
  </si>
  <si>
    <t>274351122</t>
  </si>
  <si>
    <t>Odstranění bednění základových pasů rovného</t>
  </si>
  <si>
    <t>1193240374</t>
  </si>
  <si>
    <t>32</t>
  </si>
  <si>
    <t>279113144</t>
  </si>
  <si>
    <t>Základová zeď tl přes 250 do 300 mm z tvárnic ztraceného bednění včetně výplně z betonu tř. C 20/25</t>
  </si>
  <si>
    <t>-443627758</t>
  </si>
  <si>
    <t>33</t>
  </si>
  <si>
    <t>274361821</t>
  </si>
  <si>
    <t>Výztuž základových pasů betonářskou ocelí 10 505 (R)</t>
  </si>
  <si>
    <t>730685846</t>
  </si>
  <si>
    <t>Svislé a kompletní konstrukce</t>
  </si>
  <si>
    <t>34</t>
  </si>
  <si>
    <t>311274123</t>
  </si>
  <si>
    <t>Zdivo nosné z tvárnic zvukově izolačních z betonu lehkého keramického tl 300 mm</t>
  </si>
  <si>
    <t>2110001910</t>
  </si>
  <si>
    <t>35</t>
  </si>
  <si>
    <t>311274124</t>
  </si>
  <si>
    <t>Zdivo nosné z tvárnic zvukově izolačních z betonu lehkého keramického tl 240 mm</t>
  </si>
  <si>
    <t>-2127871693</t>
  </si>
  <si>
    <t>36</t>
  </si>
  <si>
    <t>311361821</t>
  </si>
  <si>
    <t>Výztuž nosných zdí betonářskou ocelí 10 505</t>
  </si>
  <si>
    <t>491194654</t>
  </si>
  <si>
    <t>37</t>
  </si>
  <si>
    <t>317144124</t>
  </si>
  <si>
    <t>Překlad z lehkého betonu nízký š 175 v 115 dl 1490 mm</t>
  </si>
  <si>
    <t>kus</t>
  </si>
  <si>
    <t>-1251560837</t>
  </si>
  <si>
    <t>38</t>
  </si>
  <si>
    <t>317144132</t>
  </si>
  <si>
    <t>Překlad z lehkého betonu střední š 115 v 240 dl 990 mm</t>
  </si>
  <si>
    <t>1819744035</t>
  </si>
  <si>
    <t>39</t>
  </si>
  <si>
    <t>317144135</t>
  </si>
  <si>
    <t>Překlad z lehkého betonu střední š 115 v 240 dl 1740 mm</t>
  </si>
  <si>
    <t>-341585952</t>
  </si>
  <si>
    <t>40</t>
  </si>
  <si>
    <t>317144142</t>
  </si>
  <si>
    <t>Překlad z lehkého betonu střední š 175 v 240 dl 990 mm</t>
  </si>
  <si>
    <t>555728494</t>
  </si>
  <si>
    <t>41</t>
  </si>
  <si>
    <t>317144145</t>
  </si>
  <si>
    <t>Překlad z lehkého betonu střední š 175 v 240 dl 1740 mm</t>
  </si>
  <si>
    <t>763074695</t>
  </si>
  <si>
    <t>42</t>
  </si>
  <si>
    <t>317144155</t>
  </si>
  <si>
    <t>Překlad z lehkého betonu střední š 240 v 240 dl 1740 mm</t>
  </si>
  <si>
    <t>610785092</t>
  </si>
  <si>
    <t>43</t>
  </si>
  <si>
    <t>319201321</t>
  </si>
  <si>
    <t>Vyrovnání nerovného povrchu zdiva tl do 30 mm maltou</t>
  </si>
  <si>
    <t>1856916550</t>
  </si>
  <si>
    <t>44</t>
  </si>
  <si>
    <t>330321610</t>
  </si>
  <si>
    <t>Sloupy nebo pilíře ze ŽB tř. C 30/37 bez výztuže</t>
  </si>
  <si>
    <t>1031862322</t>
  </si>
  <si>
    <t>45</t>
  </si>
  <si>
    <t>331351115</t>
  </si>
  <si>
    <t>Zřízení bednění čtyřúhelníkových sloupů v do 4 m průřezu přes 0,04 do 0,08 m2</t>
  </si>
  <si>
    <t>-771722051</t>
  </si>
  <si>
    <t>46</t>
  </si>
  <si>
    <t>331351116</t>
  </si>
  <si>
    <t>Odstranění bednění čtyřúhelníkových sloupů v do 4 m průřezu do 0,08 m2</t>
  </si>
  <si>
    <t>1624458652</t>
  </si>
  <si>
    <t>47</t>
  </si>
  <si>
    <t>331361821</t>
  </si>
  <si>
    <t>Výztuž sloupů hranatých betonářskou ocelí 10 505</t>
  </si>
  <si>
    <t>1180472989</t>
  </si>
  <si>
    <t>48</t>
  </si>
  <si>
    <t>338171113</t>
  </si>
  <si>
    <t>Osazování sloupků a vzpěr plotových ocelových v do 2 m se zabetonováním</t>
  </si>
  <si>
    <t>1969181186</t>
  </si>
  <si>
    <t>49</t>
  </si>
  <si>
    <t>55342100R</t>
  </si>
  <si>
    <t>plotový sloupek dělený pro svařované panely profilovaný oválný 60x40mm dl 2,0-2,5m povrchová úprava Pz a komaxit</t>
  </si>
  <si>
    <t>-310858960</t>
  </si>
  <si>
    <t>P</t>
  </si>
  <si>
    <t>Poznámka k položce:_x000d_
Poznámka k položce: dle výběru investora</t>
  </si>
  <si>
    <t>50</t>
  </si>
  <si>
    <t>339921132</t>
  </si>
  <si>
    <t>Osazování betonových palisád do betonového základu v řadě výšky prvku přes 0,5 do 1 m</t>
  </si>
  <si>
    <t>-1323263290</t>
  </si>
  <si>
    <t>51</t>
  </si>
  <si>
    <t>59228410</t>
  </si>
  <si>
    <t>palisáda betonová vzhled dobové dlažební kameny přírodní 160x160x1000mm</t>
  </si>
  <si>
    <t>-779556056</t>
  </si>
  <si>
    <t>52</t>
  </si>
  <si>
    <t>59228409</t>
  </si>
  <si>
    <t>palisáda betonová vzhled dobové dlažební kameny přírodní 160x160x600mm</t>
  </si>
  <si>
    <t>-1620729617</t>
  </si>
  <si>
    <t>53</t>
  </si>
  <si>
    <t>340239212</t>
  </si>
  <si>
    <t>Zazdívka otvorů v příčkách nebo stěnách pl přes 1 do 4 m2 cihlami plnými tl přes 100 mm</t>
  </si>
  <si>
    <t>-1507148959</t>
  </si>
  <si>
    <t>54</t>
  </si>
  <si>
    <t>342241162</t>
  </si>
  <si>
    <t>Příčky z cihel plných dl 290 mm pevnosti P 7,5 až 15 na MC tl 140 mm</t>
  </si>
  <si>
    <t>382885266</t>
  </si>
  <si>
    <t>Poznámka k položce:_x000d_
Poznámka k položce: P10,M5</t>
  </si>
  <si>
    <t>55</t>
  </si>
  <si>
    <t>342242233</t>
  </si>
  <si>
    <t>Příčky jednoduché z příčkovek z lehkého betonu keramického tl 120 mm</t>
  </si>
  <si>
    <t>-2125168336</t>
  </si>
  <si>
    <t>56</t>
  </si>
  <si>
    <t>342242235</t>
  </si>
  <si>
    <t>Příčky jednoduché z příčkovek z lehkého betonu keramického tl 175 mm</t>
  </si>
  <si>
    <t>-1128120048</t>
  </si>
  <si>
    <t>57</t>
  </si>
  <si>
    <t>342291121</t>
  </si>
  <si>
    <t>Ukotvení příček k cihelným konstrukcím plochými kotvami</t>
  </si>
  <si>
    <t>1261012384</t>
  </si>
  <si>
    <t>58</t>
  </si>
  <si>
    <t>348101210</t>
  </si>
  <si>
    <t>Osazení vrat nebo vrátek k oplocení na ocelové sloupky pl do 2 m2</t>
  </si>
  <si>
    <t>-1528814133</t>
  </si>
  <si>
    <t>59</t>
  </si>
  <si>
    <t>55342000R</t>
  </si>
  <si>
    <t>branka plotová jednokřídlá Pz s PVC vrstvou 950x1750mm</t>
  </si>
  <si>
    <t>-635828419</t>
  </si>
  <si>
    <t>60</t>
  </si>
  <si>
    <t>348121221</t>
  </si>
  <si>
    <t>Osazení podhrabových desek dl přes 2 do 3 m na ocelové plotové sloupky</t>
  </si>
  <si>
    <t>-546007454</t>
  </si>
  <si>
    <t>61</t>
  </si>
  <si>
    <t>59233120</t>
  </si>
  <si>
    <t>deska plotová betonová 2900x50x290mm</t>
  </si>
  <si>
    <t>-1531212700</t>
  </si>
  <si>
    <t>62</t>
  </si>
  <si>
    <t>348171130</t>
  </si>
  <si>
    <t>Montáž rámového oplocení v přes 1,5 do 2 m</t>
  </si>
  <si>
    <t>-1996468161</t>
  </si>
  <si>
    <t>63</t>
  </si>
  <si>
    <t>55342412</t>
  </si>
  <si>
    <t>plotový panel svařovaný v 1,5-2,0m š do 2,5m průměru drátu 5mm oka 55x200mm s horizontálním prolisem povrchová úprava PZ komaxit</t>
  </si>
  <si>
    <t>1531237328</t>
  </si>
  <si>
    <t>Vodorovné konstrukce</t>
  </si>
  <si>
    <t>64</t>
  </si>
  <si>
    <t>411118214</t>
  </si>
  <si>
    <t>Strop tl do 250 mm z betonových vložek výšky do 210 mm osová vzdálenost nosníků do 500 mm rozpětí přes 4,8 do 6,6 m</t>
  </si>
  <si>
    <t>1209269954</t>
  </si>
  <si>
    <t>65</t>
  </si>
  <si>
    <t>411321616</t>
  </si>
  <si>
    <t>Stropy deskové ze ŽB tř. C 30/37</t>
  </si>
  <si>
    <t>21049067</t>
  </si>
  <si>
    <t>66</t>
  </si>
  <si>
    <t>411354249</t>
  </si>
  <si>
    <t>Bednění stropů ztracené z hraněných trapézových vln v 60 mm plech pozinkovaný tl 1,0 mm</t>
  </si>
  <si>
    <t>-2128249210</t>
  </si>
  <si>
    <t>67</t>
  </si>
  <si>
    <t>411361821</t>
  </si>
  <si>
    <t>Výztuž stropů betonářskou ocelí 10 505</t>
  </si>
  <si>
    <t>-1833048187</t>
  </si>
  <si>
    <t>68</t>
  </si>
  <si>
    <t>411362021</t>
  </si>
  <si>
    <t>Výztuž stropů svařovanými sítěmi Kari</t>
  </si>
  <si>
    <t>-507178872</t>
  </si>
  <si>
    <t>69</t>
  </si>
  <si>
    <t>417321414</t>
  </si>
  <si>
    <t>Ztužující pásy a věnce ze ŽB tř. C 20/25</t>
  </si>
  <si>
    <t>-107287283</t>
  </si>
  <si>
    <t>70</t>
  </si>
  <si>
    <t>417321515</t>
  </si>
  <si>
    <t>Ztužující pásy a věnce ze ŽB tř. C 25/30</t>
  </si>
  <si>
    <t>461560087</t>
  </si>
  <si>
    <t>71</t>
  </si>
  <si>
    <t>417351115</t>
  </si>
  <si>
    <t>Zřízení bednění ztužujících věnců</t>
  </si>
  <si>
    <t>-556898171</t>
  </si>
  <si>
    <t>72</t>
  </si>
  <si>
    <t>417351116</t>
  </si>
  <si>
    <t>Odstranění bednění ztužujících věnců</t>
  </si>
  <si>
    <t>-1218669423</t>
  </si>
  <si>
    <t>73</t>
  </si>
  <si>
    <t>416351115</t>
  </si>
  <si>
    <t>Zřízení bednění fabionů v do 4 m na přechodu stěn a stropů</t>
  </si>
  <si>
    <t>-1254918031</t>
  </si>
  <si>
    <t>Poznámka k položce:_x000d_
Poznámka k položce: římsa musí zůstat podepřená do doby uložení ko střechy na věnec</t>
  </si>
  <si>
    <t>74</t>
  </si>
  <si>
    <t>416351116</t>
  </si>
  <si>
    <t>Odstranění bednění fabionů v do 4 m na přechodu stěn a stropů</t>
  </si>
  <si>
    <t>-1748997827</t>
  </si>
  <si>
    <t>75</t>
  </si>
  <si>
    <t>417361821</t>
  </si>
  <si>
    <t>Výztuž ztužujících pásů a věnců betonářskou ocelí 10 505</t>
  </si>
  <si>
    <t>734158877</t>
  </si>
  <si>
    <t>76</t>
  </si>
  <si>
    <t>417362021</t>
  </si>
  <si>
    <t>Výztuž ztužujících pásů a věnců svařovanými sítěmi Kari</t>
  </si>
  <si>
    <t>-395779962</t>
  </si>
  <si>
    <t>77</t>
  </si>
  <si>
    <t>431123911</t>
  </si>
  <si>
    <t>Montáž podestových panelů se svařovanými spoji hmotnosti do 2 t budova v do 18 m</t>
  </si>
  <si>
    <t>-901206143</t>
  </si>
  <si>
    <t>78</t>
  </si>
  <si>
    <t>593960001</t>
  </si>
  <si>
    <t>Podestový panel 6100 x 2135 mm tl.260mm tl.260 mm</t>
  </si>
  <si>
    <t>ks</t>
  </si>
  <si>
    <t>-641316812</t>
  </si>
  <si>
    <t>79</t>
  </si>
  <si>
    <t>593960003</t>
  </si>
  <si>
    <t>Podestový panel 3100 x 1500 mm tl.260 mm</t>
  </si>
  <si>
    <t>-1722510330</t>
  </si>
  <si>
    <t>80</t>
  </si>
  <si>
    <t>435123911</t>
  </si>
  <si>
    <t>Montáž schodišťových ramen se svařovanými spoji hmotnosti do 2 t budova v do 18 m</t>
  </si>
  <si>
    <t>1913907199</t>
  </si>
  <si>
    <t>81</t>
  </si>
  <si>
    <t>59372190R</t>
  </si>
  <si>
    <t>rameno schodišťové ŽB 3825x1750x260mm, 12 stupnů</t>
  </si>
  <si>
    <t>1554441104</t>
  </si>
  <si>
    <t>82</t>
  </si>
  <si>
    <t>59372191R</t>
  </si>
  <si>
    <t>rameno schodišťové ŽB 3000x1250x260mm, 10 stupnů</t>
  </si>
  <si>
    <t>1017135252</t>
  </si>
  <si>
    <t>83</t>
  </si>
  <si>
    <t>59372193R</t>
  </si>
  <si>
    <t>rameno schodišťové ŽB 3305x2120x260mm, 7 stupnů s podestou dl.1385 mm</t>
  </si>
  <si>
    <t>-2113492476</t>
  </si>
  <si>
    <t>Komunikace pozemní</t>
  </si>
  <si>
    <t>84</t>
  </si>
  <si>
    <t>564851011</t>
  </si>
  <si>
    <t>Podklad ze štěrkodrtě ŠD plochy do 100 m2 tl 150 mm</t>
  </si>
  <si>
    <t>-1384942343</t>
  </si>
  <si>
    <t>Poznámka k položce:_x000d_
Poznámka k položce: 0-32mm</t>
  </si>
  <si>
    <t>85</t>
  </si>
  <si>
    <t>596211110</t>
  </si>
  <si>
    <t>Kladení zámkové dlažby komunikací pro pěší ručně tl 60 mm skupiny A pl do 50 m2</t>
  </si>
  <si>
    <t>470625189</t>
  </si>
  <si>
    <t>86</t>
  </si>
  <si>
    <t>59245001</t>
  </si>
  <si>
    <t>dlažba zámková tvaru I 200x165x40mm přírodní</t>
  </si>
  <si>
    <t>1381785891</t>
  </si>
  <si>
    <t>Úpravy povrchů, podlahy a osazování výplní</t>
  </si>
  <si>
    <t>Úprava povrchů vnitřních</t>
  </si>
  <si>
    <t>87</t>
  </si>
  <si>
    <t>619991011</t>
  </si>
  <si>
    <t>Obalení konstrukcí a prvků fólií přilepenou lepící páskou</t>
  </si>
  <si>
    <t>228965869</t>
  </si>
  <si>
    <t>88</t>
  </si>
  <si>
    <t>611325423</t>
  </si>
  <si>
    <t>Oprava vnitřní vápenocementové štukové omítky stropů v rozsahu plochy přes 30 do 50 %</t>
  </si>
  <si>
    <t>-1382352080</t>
  </si>
  <si>
    <t>89</t>
  </si>
  <si>
    <t>612325423</t>
  </si>
  <si>
    <t>Oprava vnitřní vápenocementové štukové omítky stěn v rozsahu plochy přes 30 do 50 %</t>
  </si>
  <si>
    <t>406427534</t>
  </si>
  <si>
    <t>90</t>
  </si>
  <si>
    <t>611131321</t>
  </si>
  <si>
    <t>Penetrační disperzní nátěr vnitřních stropů nanášený strojně</t>
  </si>
  <si>
    <t>-686579474</t>
  </si>
  <si>
    <t>91</t>
  </si>
  <si>
    <t>611321341</t>
  </si>
  <si>
    <t>Vápenocementová omítka štuková dvouvrstvá vnitřních stropů rovných nanášená strojně</t>
  </si>
  <si>
    <t>-1121742432</t>
  </si>
  <si>
    <t>92</t>
  </si>
  <si>
    <t>612121110</t>
  </si>
  <si>
    <t>Zatření spár vápennou maltou vnitřních stěn z tvárnic nebo kamene</t>
  </si>
  <si>
    <t>198361372</t>
  </si>
  <si>
    <t>93</t>
  </si>
  <si>
    <t>612131321</t>
  </si>
  <si>
    <t>Penetrační disperzní nátěr vnitřních stěn nanášený strojně</t>
  </si>
  <si>
    <t>-776576445</t>
  </si>
  <si>
    <t>94</t>
  </si>
  <si>
    <t>611321345</t>
  </si>
  <si>
    <t>Vápenocementová omítka štuková dvouvrstvá vnitřních schodišťových konstrukcí nanášená strojně</t>
  </si>
  <si>
    <t>1956063784</t>
  </si>
  <si>
    <t>95</t>
  </si>
  <si>
    <t>612321321</t>
  </si>
  <si>
    <t>Vápenocementová omítka hladká jednovrstvá vnitřních stěn nanášená strojně</t>
  </si>
  <si>
    <t>-1874127295</t>
  </si>
  <si>
    <t>96</t>
  </si>
  <si>
    <t>612321341</t>
  </si>
  <si>
    <t>Vápenocementová omítka štuková dvouvrstvá vnitřních stěn nanášená strojně</t>
  </si>
  <si>
    <t>795385402</t>
  </si>
  <si>
    <t>97</t>
  </si>
  <si>
    <t>612181001</t>
  </si>
  <si>
    <t>Sádrová stěrka tl.do 3 mm vnitřních stěn</t>
  </si>
  <si>
    <t>457029739</t>
  </si>
  <si>
    <t>98</t>
  </si>
  <si>
    <t>612990001R</t>
  </si>
  <si>
    <t>Opravy po zpevnění pilířů v 1.pp</t>
  </si>
  <si>
    <t>kpl</t>
  </si>
  <si>
    <t>-1964364004</t>
  </si>
  <si>
    <t>Úprava povrchů vnějších</t>
  </si>
  <si>
    <t>99</t>
  </si>
  <si>
    <t>629991011</t>
  </si>
  <si>
    <t>Zakrytí výplní otvorů a svislých ploch fólií přilepenou lepící páskou</t>
  </si>
  <si>
    <t>-632693829</t>
  </si>
  <si>
    <t>100</t>
  </si>
  <si>
    <t>622211031</t>
  </si>
  <si>
    <t>Montáž kontaktního zateplení vnějších stěn lepením a mechanickým kotvením polystyrénových desek do betonu a zdiva tl přes 120 do 160 mm</t>
  </si>
  <si>
    <t>-1395386929</t>
  </si>
  <si>
    <t>101</t>
  </si>
  <si>
    <t>28376019</t>
  </si>
  <si>
    <t>deska perimetrická fasádní soklová 150kPa λ=0,035 tl 140mm</t>
  </si>
  <si>
    <t>-1483392999</t>
  </si>
  <si>
    <t>102</t>
  </si>
  <si>
    <t>622151021</t>
  </si>
  <si>
    <t>Penetrační akrylátový nátěr vnějších mozaikových tenkovrstvých omítek stěn</t>
  </si>
  <si>
    <t>1414706350</t>
  </si>
  <si>
    <t>103</t>
  </si>
  <si>
    <t>622511112</t>
  </si>
  <si>
    <t>Tenkovrstvá akrylátová mozaiková střednězrnná omítka vnějších stěn</t>
  </si>
  <si>
    <t>-2049581071</t>
  </si>
  <si>
    <t>Poznámka k položce:_x000d_
Poznámka k položce: dle stávající</t>
  </si>
  <si>
    <t>104</t>
  </si>
  <si>
    <t>622225142</t>
  </si>
  <si>
    <t>Oprava kontaktního zateplení stěn z desek z minerální vlny tl přes 160 mm pl přes 0,1 do 0,25 m2</t>
  </si>
  <si>
    <t>1577789177</t>
  </si>
  <si>
    <t>105</t>
  </si>
  <si>
    <t>622221031</t>
  </si>
  <si>
    <t>Montáž kontaktního zateplení vnějších stěn lepením a mechanickým kotvením TI z minerální vlny s podélnou orientací do zdiva a betonu tl přes 120 do 160 mm</t>
  </si>
  <si>
    <t>1065785572</t>
  </si>
  <si>
    <t>106</t>
  </si>
  <si>
    <t>63151531</t>
  </si>
  <si>
    <t>deska tepelně izolační minerální kontaktních fasád podélné vlákno λ=0,036 tl 140mm</t>
  </si>
  <si>
    <t>-1885246766</t>
  </si>
  <si>
    <t>107</t>
  </si>
  <si>
    <t>622221041</t>
  </si>
  <si>
    <t>Montáž kontaktního zateplení vnějších stěn lepením a mechanickým kotvením desek z minerální vlny s podélnou orientací do zdiva a betonu tl přes 160 do 200mm</t>
  </si>
  <si>
    <t>-375777947</t>
  </si>
  <si>
    <t>108</t>
  </si>
  <si>
    <t>63151540</t>
  </si>
  <si>
    <t>deska tepelně izolační minerální kontaktních fasád podélné vlákno λ=0,036 tl 200mm</t>
  </si>
  <si>
    <t>1273078869</t>
  </si>
  <si>
    <t>109</t>
  </si>
  <si>
    <t>621221021</t>
  </si>
  <si>
    <t>Montáž kontaktního zateplení vnějších podhledů lepením a mechanickým kotvením desek z minerální vlny s podélnou orientací do betonu a zdiva tl přes 80 do 120 mm</t>
  </si>
  <si>
    <t>625499166</t>
  </si>
  <si>
    <t>110</t>
  </si>
  <si>
    <t>63151527</t>
  </si>
  <si>
    <t>deska tepelně izolační minerální kontaktních fasád podélné vlákno λ=0,036 tl 100mm</t>
  </si>
  <si>
    <t>-483471954</t>
  </si>
  <si>
    <t>111</t>
  </si>
  <si>
    <t>622221011</t>
  </si>
  <si>
    <t>Montáž kontaktního zateplení vnějších stěn lepením a mechanickým kotvením TI z minerální vlny s podélnou orientací do zdiva a betonu tl přes 40 do 80 mm</t>
  </si>
  <si>
    <t>-1517044882</t>
  </si>
  <si>
    <t>112</t>
  </si>
  <si>
    <t>63151519</t>
  </si>
  <si>
    <t>deska tepelně izolační minerální kontaktních fasád podélné vlákno λ=0,036 tl 50mm</t>
  </si>
  <si>
    <t>575949649</t>
  </si>
  <si>
    <t>113</t>
  </si>
  <si>
    <t>622222001</t>
  </si>
  <si>
    <t>Montáž kontaktního zateplení vnějšího ostění, nadpraží nebo parapetu hl. špalety do 200 mm lepením desek z minerální vlny tl do 40 mm</t>
  </si>
  <si>
    <t>-1988948921</t>
  </si>
  <si>
    <t>114</t>
  </si>
  <si>
    <t>63140348</t>
  </si>
  <si>
    <t>deska tepelně izolační minerální kontaktních fasád podélné vlákno λ=0,041 tl 30mm</t>
  </si>
  <si>
    <t>-59385931</t>
  </si>
  <si>
    <t>115</t>
  </si>
  <si>
    <t>622143001</t>
  </si>
  <si>
    <t>Montáž omítkových plastových nebo pozinkovaných soklových profilů</t>
  </si>
  <si>
    <t>-1721563223</t>
  </si>
  <si>
    <t>116</t>
  </si>
  <si>
    <t>59051634</t>
  </si>
  <si>
    <t>profil zakládací Al tl 1,0mm pro ETICS pro izolant tl 140mm</t>
  </si>
  <si>
    <t>-366239725</t>
  </si>
  <si>
    <t>117</t>
  </si>
  <si>
    <t>59051659</t>
  </si>
  <si>
    <t>profil zakládací Al tl 1,0mm pro ETICS pro izolant tl 200mm</t>
  </si>
  <si>
    <t>-1042478053</t>
  </si>
  <si>
    <t>118</t>
  </si>
  <si>
    <t>622143003</t>
  </si>
  <si>
    <t>Montáž omítkových plastových nebo pozinkovaných rohových profilů s tkaninou</t>
  </si>
  <si>
    <t>-1053029435</t>
  </si>
  <si>
    <t>119</t>
  </si>
  <si>
    <t>63127464</t>
  </si>
  <si>
    <t>profil rohový Al 15x15mm s výztužnou tkaninou š 100mm pro ETICS</t>
  </si>
  <si>
    <t>CS ÚRS 2022 02</t>
  </si>
  <si>
    <t>-20063451</t>
  </si>
  <si>
    <t>120</t>
  </si>
  <si>
    <t>59051510</t>
  </si>
  <si>
    <t>profil začišťovací s okapnicí PVC s výztužnou tkaninou pro nadpraží ETICS</t>
  </si>
  <si>
    <t>1027371415</t>
  </si>
  <si>
    <t>121</t>
  </si>
  <si>
    <t>59051512</t>
  </si>
  <si>
    <t>profil začišťovací s okapnicí PVC s výztužnou tkaninou pro parapet ETICS</t>
  </si>
  <si>
    <t>-1678412335</t>
  </si>
  <si>
    <t>122</t>
  </si>
  <si>
    <t>622143004</t>
  </si>
  <si>
    <t>Montáž omítkových samolepících začišťovacích profilů pro spojení s okenním rámem</t>
  </si>
  <si>
    <t>-400938608</t>
  </si>
  <si>
    <t>123</t>
  </si>
  <si>
    <t>59051476</t>
  </si>
  <si>
    <t>profil začišťovací PVC 9mm s výztužnou tkaninou pro ostění ETICS</t>
  </si>
  <si>
    <t>-606068378</t>
  </si>
  <si>
    <t>124</t>
  </si>
  <si>
    <t>621151011</t>
  </si>
  <si>
    <t>Penetrační silikátový nátěr vnějších pastovitých tenkovrstvých omítek podhledů</t>
  </si>
  <si>
    <t>989057612</t>
  </si>
  <si>
    <t>125</t>
  </si>
  <si>
    <t>621521022</t>
  </si>
  <si>
    <t>Tenkovrstvá silikátová zatíraná omítka zrnitost 2,0 mm vnějších podhledů</t>
  </si>
  <si>
    <t>1988003270</t>
  </si>
  <si>
    <t>126</t>
  </si>
  <si>
    <t>622151011</t>
  </si>
  <si>
    <t>Penetrační silikátový nátěr vnějších pastovitých tenkovrstvých omítek stěn</t>
  </si>
  <si>
    <t>442121330</t>
  </si>
  <si>
    <t>127</t>
  </si>
  <si>
    <t>622521022</t>
  </si>
  <si>
    <t>Tenkovrstvá silikátová zatíraná omítka zrnitost 2,0 mm vnějších stěn</t>
  </si>
  <si>
    <t>234972612</t>
  </si>
  <si>
    <t>128</t>
  </si>
  <si>
    <t>629991001</t>
  </si>
  <si>
    <t>Zakrytí podélných ploch fólií volně položenou</t>
  </si>
  <si>
    <t>-1885146836</t>
  </si>
  <si>
    <t>Podlahy a podlahové konstrukce</t>
  </si>
  <si>
    <t>129</t>
  </si>
  <si>
    <t>631312131</t>
  </si>
  <si>
    <t>Doplnění dosavadních mazanin betonem prostým plochy do 4 m2 tloušťky přes 80 mm</t>
  </si>
  <si>
    <t>-855434197</t>
  </si>
  <si>
    <t>130</t>
  </si>
  <si>
    <t>631341123</t>
  </si>
  <si>
    <t>Mazanina tl přes 80 do 120 mm z betonu lehkého keramického LC 16/18</t>
  </si>
  <si>
    <t>1044002299</t>
  </si>
  <si>
    <t>131</t>
  </si>
  <si>
    <t>631311115</t>
  </si>
  <si>
    <t>Mazanina tl přes 50 do 80 mm z betonu prostého bez zvýšených nároků na prostředí tř. C 20/25</t>
  </si>
  <si>
    <t>-139875473</t>
  </si>
  <si>
    <t>132</t>
  </si>
  <si>
    <t>632451234</t>
  </si>
  <si>
    <t>Potěr cementový samonivelační litý C25 tl přes 45 do 50 mm</t>
  </si>
  <si>
    <t>1689056902</t>
  </si>
  <si>
    <t>133</t>
  </si>
  <si>
    <t>632481213</t>
  </si>
  <si>
    <t>Separační vrstva z PE fólie</t>
  </si>
  <si>
    <t>-1778824764</t>
  </si>
  <si>
    <t>134</t>
  </si>
  <si>
    <t>634112123</t>
  </si>
  <si>
    <t>Obvodová dilatace podlahovým páskem z pěnového PE s fólií mezi stěnou a mazaninou nebo potěrem v 80 mm</t>
  </si>
  <si>
    <t>-544849706</t>
  </si>
  <si>
    <t>135</t>
  </si>
  <si>
    <t>632451024</t>
  </si>
  <si>
    <t>Vyrovnávací potěr tl přes 40 do 50 mm z MC 15 provedený v pásu</t>
  </si>
  <si>
    <t>-945242467</t>
  </si>
  <si>
    <t>136</t>
  </si>
  <si>
    <t>632451251</t>
  </si>
  <si>
    <t>Potěr cementový samonivelační litý C30 tl přes 30 do 35 mm</t>
  </si>
  <si>
    <t>233959833</t>
  </si>
  <si>
    <t>Ostatní konstrukce a práce, bourání</t>
  </si>
  <si>
    <t>Lešení a stavební výtahy</t>
  </si>
  <si>
    <t>137</t>
  </si>
  <si>
    <t>941111132</t>
  </si>
  <si>
    <t>Montáž lešení řadového trubkového lehkého s podlahami zatížení do 200 kg/m2 š od 1,2 do 1,5 m v přes 10 do 25 m</t>
  </si>
  <si>
    <t>-1544369564</t>
  </si>
  <si>
    <t>138</t>
  </si>
  <si>
    <t>941111232</t>
  </si>
  <si>
    <t>Příplatek k lešení řadovému trubkovému lehkému s podlahami š 1,5 m v 25 m za první a ZKD den použití</t>
  </si>
  <si>
    <t>726043658</t>
  </si>
  <si>
    <t>139</t>
  </si>
  <si>
    <t>941111832</t>
  </si>
  <si>
    <t>Demontáž lešení řadového trubkového lehkého s podlahami zatížení do 200 kg/m2 š od 1,2 do 1,5 m v přes 10 do 25 m</t>
  </si>
  <si>
    <t>-1607050409</t>
  </si>
  <si>
    <t>140</t>
  </si>
  <si>
    <t>944611111</t>
  </si>
  <si>
    <t>Montáž ochranné plachty z textilie z umělých vláken</t>
  </si>
  <si>
    <t>1317875597</t>
  </si>
  <si>
    <t>141</t>
  </si>
  <si>
    <t>944611211</t>
  </si>
  <si>
    <t>Příplatek k ochranné plachtě za první a ZKD den použití</t>
  </si>
  <si>
    <t>-1136885986</t>
  </si>
  <si>
    <t>142</t>
  </si>
  <si>
    <t>944611811</t>
  </si>
  <si>
    <t>Demontáž ochranné plachty z textilie z umělých vláken</t>
  </si>
  <si>
    <t>-766729489</t>
  </si>
  <si>
    <t>143</t>
  </si>
  <si>
    <t>949101111</t>
  </si>
  <si>
    <t>Lešení pomocné pro objekty pozemních staveb s lešeňovou podlahou v do 1,9 m zatížení do 150 kg/m2</t>
  </si>
  <si>
    <t>1238090417</t>
  </si>
  <si>
    <t>Různé dokončovací konstrukce a práce pozemních staveb</t>
  </si>
  <si>
    <t>144</t>
  </si>
  <si>
    <t>952901111</t>
  </si>
  <si>
    <t>Vyčištění budov bytové a občanské výstavby při výšce podlaží do 4 m</t>
  </si>
  <si>
    <t>2115940591</t>
  </si>
  <si>
    <t>145</t>
  </si>
  <si>
    <t>953312115</t>
  </si>
  <si>
    <t>Vložky do svislých dilatačních spár z fasádních polystyrénových desek tl. přes 30 do 50 mm</t>
  </si>
  <si>
    <t>-1479876696</t>
  </si>
  <si>
    <t>146</t>
  </si>
  <si>
    <t>953943211</t>
  </si>
  <si>
    <t>Osazování hasicího přístroje</t>
  </si>
  <si>
    <t>-1262732607</t>
  </si>
  <si>
    <t>147</t>
  </si>
  <si>
    <t>44932114</t>
  </si>
  <si>
    <t>přístroj hasicí ruční práškový PG 6 LE</t>
  </si>
  <si>
    <t>1277406765</t>
  </si>
  <si>
    <t>148</t>
  </si>
  <si>
    <t>953941211</t>
  </si>
  <si>
    <t>Osazování kovových konzol nebo kotev</t>
  </si>
  <si>
    <t>-1568835435</t>
  </si>
  <si>
    <t>149</t>
  </si>
  <si>
    <t>5488900R</t>
  </si>
  <si>
    <t>uchycení madla na zeď - držák D 14mm</t>
  </si>
  <si>
    <t>1648683151</t>
  </si>
  <si>
    <t>150</t>
  </si>
  <si>
    <t>953961112</t>
  </si>
  <si>
    <t>Kotvy chemickým tmelem M 10 hl 90 mm do betonu, ŽB nebo kamene s vyvrtáním otvoru</t>
  </si>
  <si>
    <t>227662510</t>
  </si>
  <si>
    <t>151</t>
  </si>
  <si>
    <t>953961212</t>
  </si>
  <si>
    <t>Kotvy chemickou patronou M 10 hl 90 mm do betonu, ŽB nebo kamene s vyvrtáním otvoru</t>
  </si>
  <si>
    <t>1848785304</t>
  </si>
  <si>
    <t>152</t>
  </si>
  <si>
    <t>953965115</t>
  </si>
  <si>
    <t>Kotevní šroub pro chemické kotvy M 10 dl 130 mm</t>
  </si>
  <si>
    <t>345847337</t>
  </si>
  <si>
    <t>153</t>
  </si>
  <si>
    <t>953941210</t>
  </si>
  <si>
    <t>Osazování kovových poklopů s rámy pl do 1 m2</t>
  </si>
  <si>
    <t>211685512</t>
  </si>
  <si>
    <t>154</t>
  </si>
  <si>
    <t>63126043</t>
  </si>
  <si>
    <t>poklop kompozitní pochůzný hranatý včetně rámů a příslušenství 600/900mm A15</t>
  </si>
  <si>
    <t>432124507</t>
  </si>
  <si>
    <t>155</t>
  </si>
  <si>
    <t>916231213</t>
  </si>
  <si>
    <t>Osazení chodníkového obrubníku betonového stojatého s boční opěrou do lože z betonu prostého</t>
  </si>
  <si>
    <t>1760630515</t>
  </si>
  <si>
    <t>156</t>
  </si>
  <si>
    <t>59217007</t>
  </si>
  <si>
    <t>obrubník betonový parkový 500x80x200mm</t>
  </si>
  <si>
    <t>1867247542</t>
  </si>
  <si>
    <t>157</t>
  </si>
  <si>
    <t>916991121</t>
  </si>
  <si>
    <t>Lože pod obrubníky, krajníky nebo obruby z dlažebních kostek z betonu prostého</t>
  </si>
  <si>
    <t>-1558146254</t>
  </si>
  <si>
    <t>Bourání konstrukcí</t>
  </si>
  <si>
    <t>158</t>
  </si>
  <si>
    <t>962052211</t>
  </si>
  <si>
    <t>Bourání zdiva nadzákladového ze ŽB přes 1 m3</t>
  </si>
  <si>
    <t>-2008594303</t>
  </si>
  <si>
    <t>159</t>
  </si>
  <si>
    <t>966080117</t>
  </si>
  <si>
    <t>Bourání kontaktního zateplení z desek z minerální vlny tl přes 180 mm</t>
  </si>
  <si>
    <t>-984220983</t>
  </si>
  <si>
    <t>160</t>
  </si>
  <si>
    <t>966055121</t>
  </si>
  <si>
    <t>Vybourání částí ŽB říms vyložených přes 500 mm</t>
  </si>
  <si>
    <t>-748298905</t>
  </si>
  <si>
    <t>161</t>
  </si>
  <si>
    <t>975121211</t>
  </si>
  <si>
    <t>Zřízení jednořadého podchycení konstrukcí systémovými samostatnými stojkami v přes 4 do 5 m zatížení do 750 kg/m</t>
  </si>
  <si>
    <t>-439297044</t>
  </si>
  <si>
    <t>162</t>
  </si>
  <si>
    <t>975121212</t>
  </si>
  <si>
    <t>Příplatek k jednořadému podchycení konstrukcí systémovými samostatnými stojkami v přes 4 do 5 m zatížení do 750 kg/m za první a ZKD den použití</t>
  </si>
  <si>
    <t>1866633507</t>
  </si>
  <si>
    <t>163</t>
  </si>
  <si>
    <t>975121213</t>
  </si>
  <si>
    <t>Odstranění jednořadého podchycení konstrukcí systémovými samostatnými stojkami v přes 4 do 5 m zatížení do 750 kg/m</t>
  </si>
  <si>
    <t>1819584512</t>
  </si>
  <si>
    <t>164</t>
  </si>
  <si>
    <t>968072641</t>
  </si>
  <si>
    <t>Vybourání kovových stěn kromě výkladních</t>
  </si>
  <si>
    <t>-619937791</t>
  </si>
  <si>
    <t>165</t>
  </si>
  <si>
    <t>968082017</t>
  </si>
  <si>
    <t>Vybourání plastových rámů oken včetně křídel plochy přes 2 do 4 m2</t>
  </si>
  <si>
    <t>913209549</t>
  </si>
  <si>
    <t>166</t>
  </si>
  <si>
    <t>962042320</t>
  </si>
  <si>
    <t>Bourání zdiva nadzákladového z betonu prostého do 1 m3</t>
  </si>
  <si>
    <t>1733934650</t>
  </si>
  <si>
    <t>167</t>
  </si>
  <si>
    <t>976085311</t>
  </si>
  <si>
    <t>Vybourání kanalizačních rámů včetně poklopů nebo mříží pl do 0,6 m2</t>
  </si>
  <si>
    <t>1051056209</t>
  </si>
  <si>
    <t>168</t>
  </si>
  <si>
    <t>977332121</t>
  </si>
  <si>
    <t>Frézování drážek ve stěnách z cihel včetně omítky do 30x30 mm</t>
  </si>
  <si>
    <t>437166891</t>
  </si>
  <si>
    <t>169</t>
  </si>
  <si>
    <t>977343211</t>
  </si>
  <si>
    <t>Frézování drážek v podlahách z betonu do 30x30 mm</t>
  </si>
  <si>
    <t>1170462271</t>
  </si>
  <si>
    <t>170</t>
  </si>
  <si>
    <t>974042554</t>
  </si>
  <si>
    <t>Vysekání rýh v dlažbě betonové nebo jiné monolitické hl do 100 mm š do 150 mm</t>
  </si>
  <si>
    <t>1965942683</t>
  </si>
  <si>
    <t>171</t>
  </si>
  <si>
    <t>978011191</t>
  </si>
  <si>
    <t>Otlučení (osekání) vnitřní vápenné nebo vápenocementové omítky stropů v rozsahu přes 50 do 100 %</t>
  </si>
  <si>
    <t>-24205208</t>
  </si>
  <si>
    <t>172</t>
  </si>
  <si>
    <t>978013191</t>
  </si>
  <si>
    <t>Otlučení (osekání) vnitřní vápenné nebo vápenocementové omítky stěn v rozsahu přes 50 do 100 %</t>
  </si>
  <si>
    <t>1125470824</t>
  </si>
  <si>
    <t>173</t>
  </si>
  <si>
    <t>978011161</t>
  </si>
  <si>
    <t>Otlučení (osekání) vnitřní vápenné nebo vápenocementové omítky stropů v rozsahu přes 30 do 50 %</t>
  </si>
  <si>
    <t>-1826002708</t>
  </si>
  <si>
    <t>174</t>
  </si>
  <si>
    <t>978013161</t>
  </si>
  <si>
    <t>Otlučení (osekání) vnitřní vápenné nebo vápenocementové omítky stěn v rozsahu přes 30 do 50 %</t>
  </si>
  <si>
    <t>710803053</t>
  </si>
  <si>
    <t>175</t>
  </si>
  <si>
    <t>963051113</t>
  </si>
  <si>
    <t>Bourání ŽB stropů deskových tl přes 80 mm</t>
  </si>
  <si>
    <t>-1119224870</t>
  </si>
  <si>
    <t>176</t>
  </si>
  <si>
    <t>965042131</t>
  </si>
  <si>
    <t>Bourání podkladů pod dlažby nebo mazanin betonových nebo z litého asfaltu tl do 100 mm pl do 4 m2</t>
  </si>
  <si>
    <t>-1730177445</t>
  </si>
  <si>
    <t>177</t>
  </si>
  <si>
    <t>966071711</t>
  </si>
  <si>
    <t>Bourání sloupků a vzpěr plotových ocelových do 2,5 m zabetonovaných</t>
  </si>
  <si>
    <t>1630794921</t>
  </si>
  <si>
    <t>178</t>
  </si>
  <si>
    <t>966071821</t>
  </si>
  <si>
    <t>Rozebrání oplocení z drátěného pletiva se čtvercovými oky v do 1,6 m</t>
  </si>
  <si>
    <t>1113866620</t>
  </si>
  <si>
    <t>Demolice a sanace</t>
  </si>
  <si>
    <t>179</t>
  </si>
  <si>
    <t>981011311</t>
  </si>
  <si>
    <t>Demolice budov zděných na MVC podíl konstrukcí do 10 % postupným rozebíráním</t>
  </si>
  <si>
    <t>500611862</t>
  </si>
  <si>
    <t>997</t>
  </si>
  <si>
    <t>Přesun sutě</t>
  </si>
  <si>
    <t>180</t>
  </si>
  <si>
    <t>997013154</t>
  </si>
  <si>
    <t>Vnitrostaveništní doprava suti a vybouraných hmot pro budovy v přes 12 do 15 m s omezením mechanizace</t>
  </si>
  <si>
    <t>-93104411</t>
  </si>
  <si>
    <t>181</t>
  </si>
  <si>
    <t>997013501</t>
  </si>
  <si>
    <t>Odvoz suti a vybouraných hmot na skládku nebo meziskládku do 1 km se složením</t>
  </si>
  <si>
    <t>-543408871</t>
  </si>
  <si>
    <t>182</t>
  </si>
  <si>
    <t>997013509</t>
  </si>
  <si>
    <t>Příplatek k odvozu suti a vybouraných hmot na skládku ZKD 1 km přes 1 km</t>
  </si>
  <si>
    <t>-2005701749</t>
  </si>
  <si>
    <t>183</t>
  </si>
  <si>
    <t>997013861</t>
  </si>
  <si>
    <t>Poplatek za uložení stavebního odpadu na recyklační skládce (skládkovné) z prostého betonu kód odpadu 17 01 01</t>
  </si>
  <si>
    <t>733285623</t>
  </si>
  <si>
    <t>184</t>
  </si>
  <si>
    <t>997013862</t>
  </si>
  <si>
    <t>Poplatek za uložení stavebního odpadu na recyklační skládce (skládkovné) z armovaného betonu kód odpadu 17 01 01</t>
  </si>
  <si>
    <t>1502166640</t>
  </si>
  <si>
    <t>185</t>
  </si>
  <si>
    <t>997013863</t>
  </si>
  <si>
    <t>Poplatek za uložení stavebního odpadu na recyklační skládce (skládkovné) cihelného kód odpadu 17 01 02</t>
  </si>
  <si>
    <t>1204113029</t>
  </si>
  <si>
    <t>186</t>
  </si>
  <si>
    <t>997013871</t>
  </si>
  <si>
    <t>Poplatek za uložení stavebního odpadu na recyklační skládce (skládkovné) směsného stavebního a demoličního kód odpadu 17 09 04</t>
  </si>
  <si>
    <t>486854285</t>
  </si>
  <si>
    <t>998</t>
  </si>
  <si>
    <t>Přesun hmot</t>
  </si>
  <si>
    <t>187</t>
  </si>
  <si>
    <t>998011003</t>
  </si>
  <si>
    <t>Přesun hmot pro budovy zděné v přes 12 do 24 m</t>
  </si>
  <si>
    <t>404559208</t>
  </si>
  <si>
    <t>PSV</t>
  </si>
  <si>
    <t>Práce a dodávky PSV</t>
  </si>
  <si>
    <t>711</t>
  </si>
  <si>
    <t>Izolace proti vodě, vlhkosti a plynům</t>
  </si>
  <si>
    <t>188</t>
  </si>
  <si>
    <t>711111001</t>
  </si>
  <si>
    <t>Provedení izolace proti zemní vlhkosti vodorovné za studena nátěrem penetračním</t>
  </si>
  <si>
    <t>-1654502552</t>
  </si>
  <si>
    <t>189</t>
  </si>
  <si>
    <t>11163150</t>
  </si>
  <si>
    <t>lak penetrační asfaltový</t>
  </si>
  <si>
    <t>765954192</t>
  </si>
  <si>
    <t>190</t>
  </si>
  <si>
    <t>711112001</t>
  </si>
  <si>
    <t>Provedení izolace proti zemní vlhkosti svislé za studena nátěrem penetračním</t>
  </si>
  <si>
    <t>-1707219742</t>
  </si>
  <si>
    <t>191</t>
  </si>
  <si>
    <t>130049417</t>
  </si>
  <si>
    <t>192</t>
  </si>
  <si>
    <t>711141559</t>
  </si>
  <si>
    <t>Provedení izolace proti zemní vlhkosti pásy přitavením vodorovné NAIP</t>
  </si>
  <si>
    <t>1459836585</t>
  </si>
  <si>
    <t>193</t>
  </si>
  <si>
    <t>62853004</t>
  </si>
  <si>
    <t>pás asfaltový natavitelný modifikovaný SBS tl 4,0mm s vložkou ze skleněné tkaniny a spalitelnou PE fólií nebo jemnozrnným minerálním posypem na horním povrchu</t>
  </si>
  <si>
    <t>366455716</t>
  </si>
  <si>
    <t>194</t>
  </si>
  <si>
    <t>711142559</t>
  </si>
  <si>
    <t>Provedení izolace proti zemní vlhkosti pásy přitavením svislé NAIP</t>
  </si>
  <si>
    <t>1472658308</t>
  </si>
  <si>
    <t>195</t>
  </si>
  <si>
    <t>-508564175</t>
  </si>
  <si>
    <t>196</t>
  </si>
  <si>
    <t>711161212</t>
  </si>
  <si>
    <t>Izolace proti zemní vlhkosti nopovou fólií svislá, nopek v 8,0 mm, tl do 0,6 mm</t>
  </si>
  <si>
    <t>-112801371</t>
  </si>
  <si>
    <t>197</t>
  </si>
  <si>
    <t>711161384</t>
  </si>
  <si>
    <t>Izolace proti zemní vlhkosti nopovou fólií ukončení provětrávací lištou</t>
  </si>
  <si>
    <t>2003167377</t>
  </si>
  <si>
    <t>198</t>
  </si>
  <si>
    <t>711491172</t>
  </si>
  <si>
    <t>Provedení doplňků izolace proti vodě na vodorovné ploše z textilií vrstva ochranná</t>
  </si>
  <si>
    <t>-1617742541</t>
  </si>
  <si>
    <t>199</t>
  </si>
  <si>
    <t>69311169</t>
  </si>
  <si>
    <t>geotextilie PP s ÚV stabilizací 200g/m2</t>
  </si>
  <si>
    <t>1113849031</t>
  </si>
  <si>
    <t>200</t>
  </si>
  <si>
    <t>711491272</t>
  </si>
  <si>
    <t>Provedení doplňků izolace proti vodě na ploše svislé z textilií vrstva ochranná</t>
  </si>
  <si>
    <t>-1112991498</t>
  </si>
  <si>
    <t>201</t>
  </si>
  <si>
    <t>849656710</t>
  </si>
  <si>
    <t>202</t>
  </si>
  <si>
    <t>711493111</t>
  </si>
  <si>
    <t>Izolace proti podpovrchové a tlakové vodě vodorovná těsnicí hmotou dvousložkovou na bázi cementu</t>
  </si>
  <si>
    <t>1103307649</t>
  </si>
  <si>
    <t>203</t>
  </si>
  <si>
    <t>711493121</t>
  </si>
  <si>
    <t>Izolace proti podpovrchové a tlakové vodě svislá těsnicí hmotou dvousložkovou na bázi cementu</t>
  </si>
  <si>
    <t>286860853</t>
  </si>
  <si>
    <t>204</t>
  </si>
  <si>
    <t>998711103</t>
  </si>
  <si>
    <t>Přesun hmot tonážní pro izolace proti vodě, vlhkosti a plynům v objektech v přes 12 do 60 m</t>
  </si>
  <si>
    <t>-48739353</t>
  </si>
  <si>
    <t>712</t>
  </si>
  <si>
    <t>Povlakové krytiny</t>
  </si>
  <si>
    <t>205</t>
  </si>
  <si>
    <t>712311101</t>
  </si>
  <si>
    <t>Provedení povlakové krytiny střech do 10° za studena lakem penetračním nebo asfaltovým</t>
  </si>
  <si>
    <t>1633955154</t>
  </si>
  <si>
    <t>206</t>
  </si>
  <si>
    <t>-34245637</t>
  </si>
  <si>
    <t>207</t>
  </si>
  <si>
    <t>712341559</t>
  </si>
  <si>
    <t>Provedení povlakové krytiny střech do 10° pásy NAIP přitavením v plné ploše</t>
  </si>
  <si>
    <t>375008234</t>
  </si>
  <si>
    <t>208</t>
  </si>
  <si>
    <t>62855001</t>
  </si>
  <si>
    <t>pás asfaltový natavitelný modifikovaný SBS tl 4,0mm s vložkou z polyesterové rohože a spalitelnou PE fólií nebo jemnozrnným minerálním posypem na horním povrchu</t>
  </si>
  <si>
    <t>-859993207</t>
  </si>
  <si>
    <t>Poznámka k položce:_x000d_
Poznámka k položce: parozábrana dle výběru investora</t>
  </si>
  <si>
    <t>209</t>
  </si>
  <si>
    <t>712363505</t>
  </si>
  <si>
    <t>Provedení povlak krytiny mechanicky kotvenou do betonu TI tl přes 140 do 200 mm krajní pole, budova v do 18 m</t>
  </si>
  <si>
    <t>1178923176</t>
  </si>
  <si>
    <t>210</t>
  </si>
  <si>
    <t>712363506</t>
  </si>
  <si>
    <t>Provedení povlak krytiny mechanicky kotvenou do betonu TI tl přes 140 do 200 mm rohové pole, budova v do 18 m</t>
  </si>
  <si>
    <t>240176100</t>
  </si>
  <si>
    <t>211</t>
  </si>
  <si>
    <t>712363504</t>
  </si>
  <si>
    <t>Provedení povlak krytiny mechanicky kotvenou do betonu TI tl přes 140 do 200 mm vnitřní pole, budova v do 18 m</t>
  </si>
  <si>
    <t>2118699224</t>
  </si>
  <si>
    <t>212</t>
  </si>
  <si>
    <t>712363444</t>
  </si>
  <si>
    <t>Provedení povlak krytiny mechanicky kotvenou do betonu TI tl přes 100 do 140 mm vnitřní pole, budova v do 18 m</t>
  </si>
  <si>
    <t>-876996385</t>
  </si>
  <si>
    <t>213</t>
  </si>
  <si>
    <t>712363111</t>
  </si>
  <si>
    <t>Provedení povlakové krytiny střech do 10° překrytí talířové hmoždinky pruhem nalepené fólie</t>
  </si>
  <si>
    <t>1388266555</t>
  </si>
  <si>
    <t>214</t>
  </si>
  <si>
    <t>28322001</t>
  </si>
  <si>
    <t>fólie hydroizolační střešní mPVC mechanicky kotvená tl 2,0mm barevná</t>
  </si>
  <si>
    <t>722310756</t>
  </si>
  <si>
    <t>215</t>
  </si>
  <si>
    <t>712363352</t>
  </si>
  <si>
    <t>Povlakové krytiny střech do 10° z tvarovaných poplastovaných lišt délky 2 m koutová lišta vnitřní rš 100 mm</t>
  </si>
  <si>
    <t>1658643536</t>
  </si>
  <si>
    <t>216</t>
  </si>
  <si>
    <t>712363353</t>
  </si>
  <si>
    <t>Povlakové krytiny střech do 10° z tvarovaných poplastovaných lišt délky 2 m koutová lišta vnější rš 100 mm</t>
  </si>
  <si>
    <t>-730429882</t>
  </si>
  <si>
    <t>217</t>
  </si>
  <si>
    <t>712363357</t>
  </si>
  <si>
    <t>Povlakové krytiny střech do 10° z tvarovaných poplastovaných lišt délky 2 m okapnice široká rš 250 mm</t>
  </si>
  <si>
    <t>-1187087922</t>
  </si>
  <si>
    <t>218</t>
  </si>
  <si>
    <t>712363373</t>
  </si>
  <si>
    <t>Povlakové krytiny střech do 10° z tvarovaných poplastovaných lišt délky 2 m přítlačná lišta rš 70 mm</t>
  </si>
  <si>
    <t>-735404500</t>
  </si>
  <si>
    <t>219</t>
  </si>
  <si>
    <t>712998004</t>
  </si>
  <si>
    <t>Montáž atikového chrliče z PVC DN 110</t>
  </si>
  <si>
    <t>-946555363</t>
  </si>
  <si>
    <t>220</t>
  </si>
  <si>
    <t>28342475</t>
  </si>
  <si>
    <t>přepad bezpečnostní atikový DN 75 s manžetou pro hydroizolaci z PVC-P</t>
  </si>
  <si>
    <t>-1043756730</t>
  </si>
  <si>
    <t>221</t>
  </si>
  <si>
    <t>998712103</t>
  </si>
  <si>
    <t>Přesun hmot tonážní tonážní pro krytiny povlakové v objektech v přes 12 do 24 m</t>
  </si>
  <si>
    <t>-1304643938</t>
  </si>
  <si>
    <t>713</t>
  </si>
  <si>
    <t>Izolace tepelné</t>
  </si>
  <si>
    <t>222</t>
  </si>
  <si>
    <t>713151813</t>
  </si>
  <si>
    <t>Odstranění tepelné izolace střech šikmých volně kladené mezi krokve z vláknitých materiálů suchých tl přes 100 mm</t>
  </si>
  <si>
    <t>968212368</t>
  </si>
  <si>
    <t>223</t>
  </si>
  <si>
    <t>713121111</t>
  </si>
  <si>
    <t>Montáž izolace tepelné podlah volně kladenými rohožemi, pásy, dílci, deskami 1 vrstva</t>
  </si>
  <si>
    <t>667373183</t>
  </si>
  <si>
    <t>224</t>
  </si>
  <si>
    <t>28375915</t>
  </si>
  <si>
    <t>deska EPS 150 pro konstrukce s vysokým zatížením λ=0,035 tl 120mm</t>
  </si>
  <si>
    <t>473401005</t>
  </si>
  <si>
    <t>225</t>
  </si>
  <si>
    <t>28376554</t>
  </si>
  <si>
    <t>deska polystyrénová pro snížení kročejového hluku (max. zatížení 4 kN/m2) tl 40mm</t>
  </si>
  <si>
    <t>1989015432</t>
  </si>
  <si>
    <t>226</t>
  </si>
  <si>
    <t>28376415</t>
  </si>
  <si>
    <t>deska XPS hrana polodrážková a hladký povrch 300kPA tl 30mm</t>
  </si>
  <si>
    <t>1265752695</t>
  </si>
  <si>
    <t>227</t>
  </si>
  <si>
    <t>713191132</t>
  </si>
  <si>
    <t>Montáž izolace tepelné podlah, stropů vrchem nebo střech překrytí separační fólií z PE</t>
  </si>
  <si>
    <t>-596581534</t>
  </si>
  <si>
    <t>228</t>
  </si>
  <si>
    <t>69360000</t>
  </si>
  <si>
    <t>textilie netkaná PP pro spevnění střešní hydroizolace</t>
  </si>
  <si>
    <t>1463193211</t>
  </si>
  <si>
    <t>Poznámka k položce:_x000d_
Poznámka k položce: tl.3mm</t>
  </si>
  <si>
    <t>229</t>
  </si>
  <si>
    <t>713141111</t>
  </si>
  <si>
    <t>Montáž izolace tepelné střech plochých lepené asfaltem plně 1 vrstva rohoží, pásů, dílců, desek</t>
  </si>
  <si>
    <t>336316256</t>
  </si>
  <si>
    <t>230</t>
  </si>
  <si>
    <t>28372326</t>
  </si>
  <si>
    <t>deska EPS 150 pro konstrukce s vysokým zatížením λ=0,035</t>
  </si>
  <si>
    <t>-297764887</t>
  </si>
  <si>
    <t>231</t>
  </si>
  <si>
    <t>28376385</t>
  </si>
  <si>
    <t>deska XPS hrana rovná polo či pero drážka a hladký povrch</t>
  </si>
  <si>
    <t>-701798450</t>
  </si>
  <si>
    <t>232</t>
  </si>
  <si>
    <t>713111111</t>
  </si>
  <si>
    <t>Montáž izolace tepelné vrchem stropů volně kladenými rohožemi, pásy, dílci, deskami</t>
  </si>
  <si>
    <t>1615757682</t>
  </si>
  <si>
    <t>233</t>
  </si>
  <si>
    <t>63141190</t>
  </si>
  <si>
    <t>deska tepelně izolační minerální do šikmých střech a stěn λ=0,035-0,038 tl 120mm</t>
  </si>
  <si>
    <t>-1671731615</t>
  </si>
  <si>
    <t>234</t>
  </si>
  <si>
    <t>631411R</t>
  </si>
  <si>
    <t>deska tepelně izolační minerální do šikmých střech a stěn λ=0,035-0,038 tl 170mm</t>
  </si>
  <si>
    <t>-1436709782</t>
  </si>
  <si>
    <t>235</t>
  </si>
  <si>
    <t>998713103</t>
  </si>
  <si>
    <t>Přesun hmot tonážní pro izolace tepelné v objektech v přes 12 do 24 m</t>
  </si>
  <si>
    <t>1081103686</t>
  </si>
  <si>
    <t>725</t>
  </si>
  <si>
    <t>Zdravotechnika - zařizovací předměty</t>
  </si>
  <si>
    <t>236</t>
  </si>
  <si>
    <t>725291703</t>
  </si>
  <si>
    <t>Doplňky zařízení koupelen a záchodů smaltované madlo rovné dl 500 mm</t>
  </si>
  <si>
    <t>soubor</t>
  </si>
  <si>
    <t>258511662</t>
  </si>
  <si>
    <t>237</t>
  </si>
  <si>
    <t>725291712</t>
  </si>
  <si>
    <t>Doplňky zařízení koupelen a záchodů smaltované madlo krakorcové dl 834 mm</t>
  </si>
  <si>
    <t>-2033565540</t>
  </si>
  <si>
    <t>238</t>
  </si>
  <si>
    <t>725291722</t>
  </si>
  <si>
    <t>Doplňky zařízení koupelen a záchodů smaltované madlo krakorcové sklopné dl 834 mm</t>
  </si>
  <si>
    <t>1744610773</t>
  </si>
  <si>
    <t>239</t>
  </si>
  <si>
    <t>998725103</t>
  </si>
  <si>
    <t>Přesun hmot tonážní pro zařizovací předměty v objektech v přes 12 do 24 m</t>
  </si>
  <si>
    <t>-1071393327</t>
  </si>
  <si>
    <t>742</t>
  </si>
  <si>
    <t>Elektroinstalace - slaboproud</t>
  </si>
  <si>
    <t>240</t>
  </si>
  <si>
    <t>742320011</t>
  </si>
  <si>
    <t>Montáž elektromechanického samozamykacího zámku s panikovou funkcí</t>
  </si>
  <si>
    <t>-974215428</t>
  </si>
  <si>
    <t>241</t>
  </si>
  <si>
    <t>0035033R</t>
  </si>
  <si>
    <t>Elektromechanický hluboký vícebodový samozamykací panikový zámek</t>
  </si>
  <si>
    <t>-639578492</t>
  </si>
  <si>
    <t>762</t>
  </si>
  <si>
    <t>Konstrukce tesařské</t>
  </si>
  <si>
    <t>242</t>
  </si>
  <si>
    <t>762331812</t>
  </si>
  <si>
    <t>Demontáž vázaných kcí krovů z hranolů průřezové pl přes 120 do 224 cm2</t>
  </si>
  <si>
    <t>1474616607</t>
  </si>
  <si>
    <t>243</t>
  </si>
  <si>
    <t>762331813</t>
  </si>
  <si>
    <t>Demontáž vázaných kcí krovů z hranolů průřezové pl přes 224 do 288 cm2</t>
  </si>
  <si>
    <t>-1972270387</t>
  </si>
  <si>
    <t>244</t>
  </si>
  <si>
    <t>762331814</t>
  </si>
  <si>
    <t>Demontáž vázaných kcí krovů z hranolů průřezové pl přes 288 do 450 cm2</t>
  </si>
  <si>
    <t>-1381506465</t>
  </si>
  <si>
    <t>245</t>
  </si>
  <si>
    <t>762341811</t>
  </si>
  <si>
    <t>Demontáž bednění střech z prken</t>
  </si>
  <si>
    <t>-1509100455</t>
  </si>
  <si>
    <t>246</t>
  </si>
  <si>
    <t>763732115R</t>
  </si>
  <si>
    <t>Dodávka a montáž střešní konstrukce z příhradových vazníků konstrukční dl přes 12,5 do 15 m</t>
  </si>
  <si>
    <t>810542017</t>
  </si>
  <si>
    <t>Poznámka k položce:_x000d_
Poznámka k položce: včetně kotvení a spojovacího materiálu, ztužení, impregnace,dopravy mechanismů k montáži</t>
  </si>
  <si>
    <t>247</t>
  </si>
  <si>
    <t>762083122</t>
  </si>
  <si>
    <t>Impregnace řeziva proti dřevokaznému hmyzu, houbám a plísním máčením třída ohrožení 3 a 4</t>
  </si>
  <si>
    <t>986542626</t>
  </si>
  <si>
    <t>248</t>
  </si>
  <si>
    <t>762332131</t>
  </si>
  <si>
    <t>Montáž vázaných kcí krovů pravidelných z hraněného řeziva průřezové pl do 120 cm2</t>
  </si>
  <si>
    <t>-456176180</t>
  </si>
  <si>
    <t>249</t>
  </si>
  <si>
    <t>60512126</t>
  </si>
  <si>
    <t>hranol stavební řezivo průřezu do 120cm2 dl 6-8m</t>
  </si>
  <si>
    <t>-2020675046</t>
  </si>
  <si>
    <t>250</t>
  </si>
  <si>
    <t>762341210</t>
  </si>
  <si>
    <t>Montáž bednění střech rovných a šikmých sklonu do 60° z hrubých prken na sraz tl do 32 mm</t>
  </si>
  <si>
    <t>676131499</t>
  </si>
  <si>
    <t>251</t>
  </si>
  <si>
    <t>60511081</t>
  </si>
  <si>
    <t>řezivo jehličnaté středové smrk tl 18-32mm dl 4-5m</t>
  </si>
  <si>
    <t>-450629280</t>
  </si>
  <si>
    <t>252</t>
  </si>
  <si>
    <t>762342511</t>
  </si>
  <si>
    <t>Montáž kontralatí na podklad bez tepelné izolace</t>
  </si>
  <si>
    <t>-1349381468</t>
  </si>
  <si>
    <t>253</t>
  </si>
  <si>
    <t>60514114</t>
  </si>
  <si>
    <t>řezivo jehličnaté lať impregnovaná dl 4 m</t>
  </si>
  <si>
    <t>-1181832646</t>
  </si>
  <si>
    <t>254</t>
  </si>
  <si>
    <t>762353220</t>
  </si>
  <si>
    <t>Montáž střešního vikýře pultového z hraněného řeziva pl přes 100 do 144 cm2</t>
  </si>
  <si>
    <t>-910074556</t>
  </si>
  <si>
    <t>255</t>
  </si>
  <si>
    <t>60512130</t>
  </si>
  <si>
    <t>hranol stavební řezivo průřezu do 224cm2 do dl 6m</t>
  </si>
  <si>
    <t>-197321611</t>
  </si>
  <si>
    <t>256</t>
  </si>
  <si>
    <t>762361312</t>
  </si>
  <si>
    <t>Konstrukční a vyrovnávací vrstva pod klempířské prvky (atiky) z desek dřevoštěpkových tl 22 mm</t>
  </si>
  <si>
    <t>-978547021</t>
  </si>
  <si>
    <t>Poznámka k položce:_x000d_
Poznámka k položce: OSB 3 tl.20mm</t>
  </si>
  <si>
    <t>257</t>
  </si>
  <si>
    <t>762395000</t>
  </si>
  <si>
    <t>Spojovací prostředky krovů, bednění, laťování, nadstřešních konstrukcí</t>
  </si>
  <si>
    <t>-1540985626</t>
  </si>
  <si>
    <t>258</t>
  </si>
  <si>
    <t>762511214</t>
  </si>
  <si>
    <t>Podlahové kce podkladové z desek OSB tl 18 mm na sraz lepených</t>
  </si>
  <si>
    <t>794888689</t>
  </si>
  <si>
    <t>259</t>
  </si>
  <si>
    <t>762521108</t>
  </si>
  <si>
    <t>Položení podlahy z hrubých fošen na sraz</t>
  </si>
  <si>
    <t>-208851438</t>
  </si>
  <si>
    <t>260</t>
  </si>
  <si>
    <t>60511125</t>
  </si>
  <si>
    <t>řezivo stavební fošny prismované středové š do 160mm dl 2-5m</t>
  </si>
  <si>
    <t>-840527438</t>
  </si>
  <si>
    <t>261</t>
  </si>
  <si>
    <t>762081510</t>
  </si>
  <si>
    <t>Plošné hoblování hraněného řeziva zabudovaného do konstrukce</t>
  </si>
  <si>
    <t>591437161</t>
  </si>
  <si>
    <t>262</t>
  </si>
  <si>
    <t>762595001</t>
  </si>
  <si>
    <t>Spojovací prostředky pro položení dřevěných podlah a zakrytí kanálů</t>
  </si>
  <si>
    <t>670794078</t>
  </si>
  <si>
    <t>263</t>
  </si>
  <si>
    <t>762222141</t>
  </si>
  <si>
    <t>Montáž zábradlí rovného osové vzdálenosti sloupků do 1500 mm</t>
  </si>
  <si>
    <t>363838685</t>
  </si>
  <si>
    <t>264</t>
  </si>
  <si>
    <t>60512125</t>
  </si>
  <si>
    <t>hranol stavební řezivo průřezu do 120cm2 do dl 6m</t>
  </si>
  <si>
    <t>-26880569</t>
  </si>
  <si>
    <t>265</t>
  </si>
  <si>
    <t>762081150</t>
  </si>
  <si>
    <t>Hoblování hraněného řeziva ve staveništní dílně</t>
  </si>
  <si>
    <t>780826093</t>
  </si>
  <si>
    <t>266</t>
  </si>
  <si>
    <t>762085103</t>
  </si>
  <si>
    <t>Montáž kotevních želez, příložek, patek nebo táhel</t>
  </si>
  <si>
    <t>677951853</t>
  </si>
  <si>
    <t>267</t>
  </si>
  <si>
    <t>54955396002</t>
  </si>
  <si>
    <t>Atyp. zámečnické výrobky vč. nátěru</t>
  </si>
  <si>
    <t>kg</t>
  </si>
  <si>
    <t>1667006505</t>
  </si>
  <si>
    <t>268</t>
  </si>
  <si>
    <t>762295001</t>
  </si>
  <si>
    <t>Spojovací prostředky pro montáž schodiště a zábradlí</t>
  </si>
  <si>
    <t>1039787912</t>
  </si>
  <si>
    <t>269</t>
  </si>
  <si>
    <t>998762103</t>
  </si>
  <si>
    <t>Přesun hmot tonážní pro kce tesařské v objektech v přes 12 do 24 m</t>
  </si>
  <si>
    <t>32934038</t>
  </si>
  <si>
    <t>763</t>
  </si>
  <si>
    <t>Konstrukce suché výstavby</t>
  </si>
  <si>
    <t>270</t>
  </si>
  <si>
    <t>763111429</t>
  </si>
  <si>
    <t>SDK příčka tl 200 mm profil CW+UW 150 desky 2xDF 12,5 s izolací EI 90 Rw do 56 dB</t>
  </si>
  <si>
    <t>649664191</t>
  </si>
  <si>
    <t>271</t>
  </si>
  <si>
    <t>763111450</t>
  </si>
  <si>
    <t>SDK příčka tl 200 mm profil CW+UW 150 desky 2xDFH2 12,5 s izolací EI 90 Rw do 56 dB</t>
  </si>
  <si>
    <t>-471255003</t>
  </si>
  <si>
    <t>272</t>
  </si>
  <si>
    <t>763111714</t>
  </si>
  <si>
    <t>SDK příčka zalomení</t>
  </si>
  <si>
    <t>1781586069</t>
  </si>
  <si>
    <t>273</t>
  </si>
  <si>
    <t>763111720</t>
  </si>
  <si>
    <t>SDK příčka vyztužení pro osazení skříněk, polic atd.</t>
  </si>
  <si>
    <t>-1597970111</t>
  </si>
  <si>
    <t>274</t>
  </si>
  <si>
    <t>763111721</t>
  </si>
  <si>
    <t>SDK příčka plastový úhelník k ochraně rohů</t>
  </si>
  <si>
    <t>-1391794768</t>
  </si>
  <si>
    <t>275</t>
  </si>
  <si>
    <t>763112328</t>
  </si>
  <si>
    <t>SDK příčka mezibytová tl 255 mm zdvojený profil CW+UW 100 desky 2xDF 12,5 s dvojitou izolací EI 90 Rw do 71 dB</t>
  </si>
  <si>
    <t>-2101591752</t>
  </si>
  <si>
    <t>276</t>
  </si>
  <si>
    <t>763112345</t>
  </si>
  <si>
    <t>SDK příčka mezibytová tl 255 mm zdvojený profil CW+UW 100 desky 2xDFRIH2 12,5 s dvojitou izolací EI 90 Rw do 73 dB</t>
  </si>
  <si>
    <t>-1440260394</t>
  </si>
  <si>
    <t>277</t>
  </si>
  <si>
    <t>763111717</t>
  </si>
  <si>
    <t>SDK příčka základní penetrační nátěr (oboustranně)</t>
  </si>
  <si>
    <t>206035712</t>
  </si>
  <si>
    <t>278</t>
  </si>
  <si>
    <t>763111772</t>
  </si>
  <si>
    <t>Příplatek k SDK příčce za rovinnost kvality Q4</t>
  </si>
  <si>
    <t>-1215779097</t>
  </si>
  <si>
    <t>279</t>
  </si>
  <si>
    <t>763121413</t>
  </si>
  <si>
    <t>SDK stěna předsazená tl 87,5 mm profil CW+UW 75 deska 1xA 12,5 bez izolace EI 15</t>
  </si>
  <si>
    <t>-613996848</t>
  </si>
  <si>
    <t>280</t>
  </si>
  <si>
    <t>763121421</t>
  </si>
  <si>
    <t>SDK stěna předsazená tl 62,5 mm profil CW+UW 50 deska 1xDF 12,5 s izolací EI 30</t>
  </si>
  <si>
    <t>846981075</t>
  </si>
  <si>
    <t>281</t>
  </si>
  <si>
    <t>763121463</t>
  </si>
  <si>
    <t>SDK stěna předsazená tl 105 mm profil CW+UW 75 desky 2xDF 15 bez izolace EI 60</t>
  </si>
  <si>
    <t>-1098407463</t>
  </si>
  <si>
    <t>282</t>
  </si>
  <si>
    <t>763121464</t>
  </si>
  <si>
    <t>SDK stěna předsazená tl 130 mm profil CW+UW 100 desky 2xDF 15 bez izolace EI 60</t>
  </si>
  <si>
    <t>-289988934</t>
  </si>
  <si>
    <t>283</t>
  </si>
  <si>
    <t>763121474</t>
  </si>
  <si>
    <t>SDK stěna předsazená tl 130 mm profil CW+UW 100 desky 2xDFH2 15 bez izolace EI 60</t>
  </si>
  <si>
    <t>-985853009</t>
  </si>
  <si>
    <t>284</t>
  </si>
  <si>
    <t>763101814</t>
  </si>
  <si>
    <t>Vyřezání otvoru v SDK desce v příčce nebo předsazené stěně jednoduché opláštění přes 0,05 do 0,1 m2</t>
  </si>
  <si>
    <t>492734231</t>
  </si>
  <si>
    <t>285</t>
  </si>
  <si>
    <t>763172322</t>
  </si>
  <si>
    <t>Montáž dvířek revizních jednoplášťových SDK kcí vel. 300x300 mm pro příčky a předsazené stěny</t>
  </si>
  <si>
    <t>-707219850</t>
  </si>
  <si>
    <t>286</t>
  </si>
  <si>
    <t>59030711</t>
  </si>
  <si>
    <t>dvířka revizní jednokřídlá s automatickým zámkem 300x300mm</t>
  </si>
  <si>
    <t>162616324</t>
  </si>
  <si>
    <t>287</t>
  </si>
  <si>
    <t>763101854</t>
  </si>
  <si>
    <t>Vyřezání otvoru v SDK desce v podhledu nebo podkroví jednoduché opláštění přes 0,05 do 0,1 m2</t>
  </si>
  <si>
    <t>-284499503</t>
  </si>
  <si>
    <t>288</t>
  </si>
  <si>
    <t>763172352</t>
  </si>
  <si>
    <t>Montáž dvířek revizních jednoplášťových SDK kcí vel. 300 x 300 mm pro podhledy</t>
  </si>
  <si>
    <t>755193242</t>
  </si>
  <si>
    <t>289</t>
  </si>
  <si>
    <t>978330571</t>
  </si>
  <si>
    <t>290</t>
  </si>
  <si>
    <t>763173111</t>
  </si>
  <si>
    <t>Montáž úchytu pro umyvadlo v SDK kci</t>
  </si>
  <si>
    <t>1326975188</t>
  </si>
  <si>
    <t>291</t>
  </si>
  <si>
    <t>59030729</t>
  </si>
  <si>
    <t>konstrukce pro uchycení umyvadla s nástěnnými bateriemi osová rozteč CW profilů 450-625mm</t>
  </si>
  <si>
    <t>1760489550</t>
  </si>
  <si>
    <t>292</t>
  </si>
  <si>
    <t>763173112</t>
  </si>
  <si>
    <t>Montáž úchytu pro pisoár v SDK kci</t>
  </si>
  <si>
    <t>-1468965305</t>
  </si>
  <si>
    <t>293</t>
  </si>
  <si>
    <t>59030728</t>
  </si>
  <si>
    <t>konstrukce pro uchycení pisoáru osová rozteč CW profilů 450-625mm</t>
  </si>
  <si>
    <t>-1212228919</t>
  </si>
  <si>
    <t>294</t>
  </si>
  <si>
    <t>763173113</t>
  </si>
  <si>
    <t>Montáž úchytu pro WC v SDK kci</t>
  </si>
  <si>
    <t>1477235827</t>
  </si>
  <si>
    <t>295</t>
  </si>
  <si>
    <t>59030731</t>
  </si>
  <si>
    <t>konstrukce pro uchycení WC osová rozteč CW profilů 450-625mm</t>
  </si>
  <si>
    <t>-1812310061</t>
  </si>
  <si>
    <t>296</t>
  </si>
  <si>
    <t>763121751</t>
  </si>
  <si>
    <t>Příplatek k SDK stěně předsazené za plochu do 6 m2 jednotlivě</t>
  </si>
  <si>
    <t>2059285726</t>
  </si>
  <si>
    <t>297</t>
  </si>
  <si>
    <t>763121762</t>
  </si>
  <si>
    <t>Příplatek k SDK stěně předsazené za rovinnost kvality Q4</t>
  </si>
  <si>
    <t>1915694780</t>
  </si>
  <si>
    <t>298</t>
  </si>
  <si>
    <t>763121714</t>
  </si>
  <si>
    <t>SDK stěna předsazená základní penetrační nátěr</t>
  </si>
  <si>
    <t>85389384</t>
  </si>
  <si>
    <t>299</t>
  </si>
  <si>
    <t>2010685961</t>
  </si>
  <si>
    <t>300</t>
  </si>
  <si>
    <t>763164715</t>
  </si>
  <si>
    <t>SDK obklad kcí uzavřeného tvaru š do 0,8 m desky 1xDF 12,5</t>
  </si>
  <si>
    <t>-1572420658</t>
  </si>
  <si>
    <t>301</t>
  </si>
  <si>
    <t>763164716</t>
  </si>
  <si>
    <t>SDK obklad kcí uzavřeného tvaru š do 0,8 m desky 1xDF 15</t>
  </si>
  <si>
    <t>-219572448</t>
  </si>
  <si>
    <t>302</t>
  </si>
  <si>
    <t>-620261521</t>
  </si>
  <si>
    <t>303</t>
  </si>
  <si>
    <t>763131441</t>
  </si>
  <si>
    <t>SDK podhled desky 2xDF 12,5 bez izolace dvouvrstvá spodní kce profil CD+UD REI 120</t>
  </si>
  <si>
    <t>1889896020</t>
  </si>
  <si>
    <t>304</t>
  </si>
  <si>
    <t>763131451</t>
  </si>
  <si>
    <t>SDK podhled deska 1xH2 12,5 bez izolace dvouvrstvá spodní kce profil CD+UD</t>
  </si>
  <si>
    <t>-791524338</t>
  </si>
  <si>
    <t>305</t>
  </si>
  <si>
    <t>763131411</t>
  </si>
  <si>
    <t>SDK podhled desky 1xA 12,5 bez izolace dvouvrstvá spodní kce profil CD+UD</t>
  </si>
  <si>
    <t>1463079575</t>
  </si>
  <si>
    <t>306</t>
  </si>
  <si>
    <t>763131491</t>
  </si>
  <si>
    <t>SDK podhled deska 1x akustická s izolací dvouvrstvá spodní kce profil CD+UD REI 90 Rw 60 dB</t>
  </si>
  <si>
    <t>1516527497</t>
  </si>
  <si>
    <t>Poznámka k položce:_x000d_
Poznámka k položce: vážený činitel zvukové pohltivosti aW= 1,00</t>
  </si>
  <si>
    <t>307</t>
  </si>
  <si>
    <t>763131711</t>
  </si>
  <si>
    <t>SDK podhled dilatace</t>
  </si>
  <si>
    <t>818571288</t>
  </si>
  <si>
    <t>308</t>
  </si>
  <si>
    <t>763131714</t>
  </si>
  <si>
    <t>SDK podhled základní penetrační nátěr</t>
  </si>
  <si>
    <t>-834123343</t>
  </si>
  <si>
    <t>309</t>
  </si>
  <si>
    <t>763131751</t>
  </si>
  <si>
    <t>Montáž parotěsné zábrany do SDK podhledu</t>
  </si>
  <si>
    <t>-874262184</t>
  </si>
  <si>
    <t>310</t>
  </si>
  <si>
    <t>28329276</t>
  </si>
  <si>
    <t>fólie PE vyztužená pro parotěsnou vrstvu (reakce na oheň - třída E) 140g/m2</t>
  </si>
  <si>
    <t>-405566693</t>
  </si>
  <si>
    <t>311</t>
  </si>
  <si>
    <t>763131772</t>
  </si>
  <si>
    <t>Příplatek k SDK podhledu za rovinnost kvality Q4</t>
  </si>
  <si>
    <t>600441250</t>
  </si>
  <si>
    <t>312</t>
  </si>
  <si>
    <t>763411111</t>
  </si>
  <si>
    <t>Sanitární příčky do mokrého prostředí, desky s HPL - laminátem tl 19,6 mm</t>
  </si>
  <si>
    <t>1777558729</t>
  </si>
  <si>
    <t>313</t>
  </si>
  <si>
    <t>763411121</t>
  </si>
  <si>
    <t>Dveře sanitárních příček, desky s HPL - laminátem tl 19,6 mm, š do 800 mm, v do 2000 mm</t>
  </si>
  <si>
    <t>189661371</t>
  </si>
  <si>
    <t>314</t>
  </si>
  <si>
    <t>998763303</t>
  </si>
  <si>
    <t>Přesun hmot tonážní pro sádrokartonové konstrukce v objektech v přes 12 do 24 m</t>
  </si>
  <si>
    <t>1736719491</t>
  </si>
  <si>
    <t>764</t>
  </si>
  <si>
    <t>Konstrukce klempířské</t>
  </si>
  <si>
    <t>315</t>
  </si>
  <si>
    <t>764001801</t>
  </si>
  <si>
    <t>Demontáž podkladního plechu do suti</t>
  </si>
  <si>
    <t>1390504549</t>
  </si>
  <si>
    <t>316</t>
  </si>
  <si>
    <t>764001841</t>
  </si>
  <si>
    <t>Demontáž krytiny ze šablon do suti</t>
  </si>
  <si>
    <t>1926262405</t>
  </si>
  <si>
    <t>317</t>
  </si>
  <si>
    <t>764001861</t>
  </si>
  <si>
    <t>Demontáž hřebene z hřebenáčů do suti</t>
  </si>
  <si>
    <t>1719741699</t>
  </si>
  <si>
    <t>318</t>
  </si>
  <si>
    <t>764001881</t>
  </si>
  <si>
    <t>Demontáž nároží z hřebenáčů do suti</t>
  </si>
  <si>
    <t>669111030</t>
  </si>
  <si>
    <t>319</t>
  </si>
  <si>
    <t>764001891</t>
  </si>
  <si>
    <t>Demontáž úžlabí do suti</t>
  </si>
  <si>
    <t>-732623549</t>
  </si>
  <si>
    <t>320</t>
  </si>
  <si>
    <t>764004801</t>
  </si>
  <si>
    <t>Demontáž podokapního žlabu do suti</t>
  </si>
  <si>
    <t>1318000004</t>
  </si>
  <si>
    <t>321</t>
  </si>
  <si>
    <t>764004861</t>
  </si>
  <si>
    <t>Demontáž svodu do suti</t>
  </si>
  <si>
    <t>-951037317</t>
  </si>
  <si>
    <t>322</t>
  </si>
  <si>
    <t>764021402</t>
  </si>
  <si>
    <t>Podkladní plech z Al plechu rš 200 mm</t>
  </si>
  <si>
    <t>895853723</t>
  </si>
  <si>
    <t>Poznámka k položce:_x000d_
Poznámka k položce: povrchová úprava polyamid-polyuretan lak dle výběru investora</t>
  </si>
  <si>
    <t>323</t>
  </si>
  <si>
    <t>764121454</t>
  </si>
  <si>
    <t>Krytina střechy rovné ze šablon z Al plechu do 10 ks/m2 sklonu přes 60°</t>
  </si>
  <si>
    <t>103128166</t>
  </si>
  <si>
    <t>324</t>
  </si>
  <si>
    <t>764002414</t>
  </si>
  <si>
    <t>Montáž strukturované oddělovací rohože jakkékoliv rš</t>
  </si>
  <si>
    <t>1193468666</t>
  </si>
  <si>
    <t>325</t>
  </si>
  <si>
    <t>28329223</t>
  </si>
  <si>
    <t>fólie difuzně propustné s nakašírovanou strukturovanou rohoží pod hladkou plechovou krytinu</t>
  </si>
  <si>
    <t>600070022</t>
  </si>
  <si>
    <t>326</t>
  </si>
  <si>
    <t>764203152</t>
  </si>
  <si>
    <t>Montáž střešního výlezu pro krytinu skládanou nebo plechovou</t>
  </si>
  <si>
    <t>-229582710</t>
  </si>
  <si>
    <t>327</t>
  </si>
  <si>
    <t>55341820</t>
  </si>
  <si>
    <t>vikýř univerzální pro profilované krytiny Al 60x60cm</t>
  </si>
  <si>
    <t>-1622918073</t>
  </si>
  <si>
    <t>328</t>
  </si>
  <si>
    <t>764221406</t>
  </si>
  <si>
    <t>Oplechování větraného hřebene s větrací mřížkou z Al plechu rš 500 mm</t>
  </si>
  <si>
    <t>1038902127</t>
  </si>
  <si>
    <t>329</t>
  </si>
  <si>
    <t>764221413</t>
  </si>
  <si>
    <t>Oplechování nevětraného hřebene z Al plechu s hřebenovým plechem rš 250 mm</t>
  </si>
  <si>
    <t>-445806996</t>
  </si>
  <si>
    <t>330</t>
  </si>
  <si>
    <t>764221447</t>
  </si>
  <si>
    <t>Oplechování nevětraného nároží z Al plechu z hřebenáčů</t>
  </si>
  <si>
    <t>-147270880</t>
  </si>
  <si>
    <t>331</t>
  </si>
  <si>
    <t>764221466</t>
  </si>
  <si>
    <t>Oplechování úžlabí z Al plechu rš 500 mm</t>
  </si>
  <si>
    <t>-1140945825</t>
  </si>
  <si>
    <t>332</t>
  </si>
  <si>
    <t>764222402</t>
  </si>
  <si>
    <t>Oplechování štítu závětrnou lištou z Al plechu rš 200 mm</t>
  </si>
  <si>
    <t>1856875680</t>
  </si>
  <si>
    <t>333</t>
  </si>
  <si>
    <t>764222431</t>
  </si>
  <si>
    <t>Oplechování rovné okapové hrany z Al plechu rš 150 mm</t>
  </si>
  <si>
    <t>1760970344</t>
  </si>
  <si>
    <t>334</t>
  </si>
  <si>
    <t>764222432</t>
  </si>
  <si>
    <t>Oplechování rovné okapové hrany z Al plechu rš 200 mm</t>
  </si>
  <si>
    <t>-316735265</t>
  </si>
  <si>
    <t>335</t>
  </si>
  <si>
    <t>764222434</t>
  </si>
  <si>
    <t>Oplechování rovné okapové hrany z Al plechu rš 330 mm</t>
  </si>
  <si>
    <t>279967389</t>
  </si>
  <si>
    <t>336</t>
  </si>
  <si>
    <t>764223456</t>
  </si>
  <si>
    <t>Sněhový zachytávač krytiny z Al plechu průběžný dvoutrubkový</t>
  </si>
  <si>
    <t>2113146133</t>
  </si>
  <si>
    <t>337</t>
  </si>
  <si>
    <t>764226403</t>
  </si>
  <si>
    <t>Oplechování parapetů rovných mechanicky kotvené z Al plechu rš 250 mm</t>
  </si>
  <si>
    <t>911742948</t>
  </si>
  <si>
    <t>338</t>
  </si>
  <si>
    <t>764226465</t>
  </si>
  <si>
    <t>Příplatek za zvýšenou pracnost oplechování rohů parapetů rovných z Al plechu rš do 400 mm</t>
  </si>
  <si>
    <t>-466990140</t>
  </si>
  <si>
    <t>339</t>
  </si>
  <si>
    <t>764321414</t>
  </si>
  <si>
    <t>Lemování rovných zdí střech s krytinou skládanou z Al plechu rš 330 mm</t>
  </si>
  <si>
    <t>-227950455</t>
  </si>
  <si>
    <t>340</t>
  </si>
  <si>
    <t>764321415</t>
  </si>
  <si>
    <t>Lemování rovných zdí střech s krytinou skládanou z Al plechu rš 400 mm</t>
  </si>
  <si>
    <t>-1104924861</t>
  </si>
  <si>
    <t>341</t>
  </si>
  <si>
    <t>764325423</t>
  </si>
  <si>
    <t>Lemování trub, konzol nebo držáků z Al plechu střech s krytinou skládanou D přes 100 do 150 mm</t>
  </si>
  <si>
    <t>1658978577</t>
  </si>
  <si>
    <t>342</t>
  </si>
  <si>
    <t>764521405</t>
  </si>
  <si>
    <t>Žlab podokapní půlkruhový z Al plechu rš 400 mm</t>
  </si>
  <si>
    <t>-1683557077</t>
  </si>
  <si>
    <t>343</t>
  </si>
  <si>
    <t>764521443</t>
  </si>
  <si>
    <t>Kotlík oválný (trychtýřový) pro podokapní žlaby z Al plechu 250/80 mm</t>
  </si>
  <si>
    <t>444799596</t>
  </si>
  <si>
    <t>344</t>
  </si>
  <si>
    <t>764521444</t>
  </si>
  <si>
    <t>Kotlík oválný (trychtýřový) pro podokapní žlaby z Al plechu 330/100 mm</t>
  </si>
  <si>
    <t>-1557973190</t>
  </si>
  <si>
    <t>345</t>
  </si>
  <si>
    <t>764528421</t>
  </si>
  <si>
    <t>Svody kruhové včetně objímek, kolen, odskoků z Al plechu průměru 80 mm</t>
  </si>
  <si>
    <t>593532490</t>
  </si>
  <si>
    <t>346</t>
  </si>
  <si>
    <t>764528422</t>
  </si>
  <si>
    <t>Svody kruhové včetně objímek, kolen, odskoků z Al plechu průměru 100 mm</t>
  </si>
  <si>
    <t>336240074</t>
  </si>
  <si>
    <t>347</t>
  </si>
  <si>
    <t>998764103</t>
  </si>
  <si>
    <t>Přesun hmot tonážní pro konstrukce klempířské v objektech v přes 12 do 24 m</t>
  </si>
  <si>
    <t>-1126048752</t>
  </si>
  <si>
    <t>765</t>
  </si>
  <si>
    <t>Krytina skládaná</t>
  </si>
  <si>
    <t>348</t>
  </si>
  <si>
    <t>765111203</t>
  </si>
  <si>
    <t>Montáž krytiny keramické okapní jednoduchá větrací mřížka</t>
  </si>
  <si>
    <t>1397867070</t>
  </si>
  <si>
    <t>349</t>
  </si>
  <si>
    <t>59660022</t>
  </si>
  <si>
    <t>pás plastový okapní ochranný a větrací šířky 100mm</t>
  </si>
  <si>
    <t>1356985914</t>
  </si>
  <si>
    <t>350</t>
  </si>
  <si>
    <t>765191023</t>
  </si>
  <si>
    <t>Montáž pojistné hydroizolační nebo parotěsné kladené ve sklonu přes 20° s lepenými spoji na bednění</t>
  </si>
  <si>
    <t>1947887228</t>
  </si>
  <si>
    <t>351</t>
  </si>
  <si>
    <t>28329322</t>
  </si>
  <si>
    <t>fólie kontaktní difuzně propustná pro doplňkovou hydroizolační vrstvu, čtyřvrstvá mikroporézní PP 160g/m2</t>
  </si>
  <si>
    <t>-149734122</t>
  </si>
  <si>
    <t>352</t>
  </si>
  <si>
    <t>998765103</t>
  </si>
  <si>
    <t>Přesun hmot tonážní pro krytiny skládané v objektech v přes 12 do 24 m</t>
  </si>
  <si>
    <t>-1909148295</t>
  </si>
  <si>
    <t>766</t>
  </si>
  <si>
    <t>Konstrukce truhlářské</t>
  </si>
  <si>
    <t>353</t>
  </si>
  <si>
    <t>766211611</t>
  </si>
  <si>
    <t>Montáž madel schodišťových stěnových dřevených průběžných šířky do 150 mm</t>
  </si>
  <si>
    <t>1662836628</t>
  </si>
  <si>
    <t>354</t>
  </si>
  <si>
    <t>052171R0</t>
  </si>
  <si>
    <t>madlo dřevěné 50x50mm</t>
  </si>
  <si>
    <t>1353608838</t>
  </si>
  <si>
    <t>355</t>
  </si>
  <si>
    <t>766231113</t>
  </si>
  <si>
    <t>Montáž sklápěcích půdních schodů</t>
  </si>
  <si>
    <t>1010743240</t>
  </si>
  <si>
    <t>356</t>
  </si>
  <si>
    <t>55347584</t>
  </si>
  <si>
    <t>schody skládací protipožární,mech. z Al profilů, El 30, pro výšku max. 320cm, 13 schodnic 130x70cm</t>
  </si>
  <si>
    <t>-2132998841</t>
  </si>
  <si>
    <t>357</t>
  </si>
  <si>
    <t>766622131</t>
  </si>
  <si>
    <t>Montáž plastových oken plochy přes 1 m2 otevíravých v do 1,5 m s rámem do zdiva</t>
  </si>
  <si>
    <t>1322635985</t>
  </si>
  <si>
    <t>358</t>
  </si>
  <si>
    <t>61140052</t>
  </si>
  <si>
    <t>okno plastové otevíravé/sklopné trojsklo přes plochu 1m2 do v 1,5m</t>
  </si>
  <si>
    <t>353923580</t>
  </si>
  <si>
    <t>Poznámka k položce:_x000d_
Poznámka k položce: Uw=0,9 W/m2K rámy s vloženou kovovou výztuhou bezpečnostní zajištění proti rozbití průvanem zvýšená mech. bezpečnost proti násilnému otevření při mikroventilaci dětská pojistka dle výběru investora</t>
  </si>
  <si>
    <t>359</t>
  </si>
  <si>
    <t>766622132</t>
  </si>
  <si>
    <t>Montáž plastových oken plochy přes 1 m2 otevíravých v do 2,5 m s rámem do zdiva</t>
  </si>
  <si>
    <t>1919093756</t>
  </si>
  <si>
    <t>360</t>
  </si>
  <si>
    <t>61140054</t>
  </si>
  <si>
    <t>okno plastové otevíravé/sklopné trojsklo přes plochu 1m2 v 1,5-2,5m</t>
  </si>
  <si>
    <t>149275248</t>
  </si>
  <si>
    <t>Poznámka k položce:_x000d_
Poznámka k položce: Uw=0,9 W/m2K , RW=39 dB rámy s vloženou kovovou výztuhou bezpečnostní zajištění proti rozbití průvanem zvýšená mech. bezpečnost proti násilnému otevření při mikroventilaci dětská pojistka dle výběru investora 02 - neprůhledná folie na WC - 1ks</t>
  </si>
  <si>
    <t>361</t>
  </si>
  <si>
    <t>61140053</t>
  </si>
  <si>
    <t>okno plastové otevíravé/sklopné dvojsklo přes plochu 1m2 v 1,5-2,5m</t>
  </si>
  <si>
    <t>134235760</t>
  </si>
  <si>
    <t>Poznámka k položce:_x000d_
Poznámka k položce: Uw=1,1 W/m2K spodní část pevná rámy s vloženou kovovou výztuhou bezpečnostní zajištění proti rozbití průvanem bezpečnostní skla zvýšená mech. bezpečnost proti násilnému otevření při mikroventilaci dle výběru investora</t>
  </si>
  <si>
    <t>362</t>
  </si>
  <si>
    <t>766622216</t>
  </si>
  <si>
    <t>Montáž plastových oken plochy do 1 m2 otevíravých s rámem do zdiva</t>
  </si>
  <si>
    <t>-263669008</t>
  </si>
  <si>
    <t>363</t>
  </si>
  <si>
    <t>61140050</t>
  </si>
  <si>
    <t>okno plastové otevíravé/sklopné trojsklo do plochy 1m2</t>
  </si>
  <si>
    <t>1295599070</t>
  </si>
  <si>
    <t>Poznámka k položce:_x000d_
Poznámka k položce: Uw=0,9 W/m2K rámy s vloženou kovovou výztuhou bezpečnostní zajištění proti rozbití průvanem zvýšená mech. bezpečnost proti násilnému otevření při mikroventilaci dle výběru investora</t>
  </si>
  <si>
    <t>364</t>
  </si>
  <si>
    <t>766694116</t>
  </si>
  <si>
    <t>Montáž parapetních desek dřevěných nebo plastových š do 30 cm</t>
  </si>
  <si>
    <t>185493376</t>
  </si>
  <si>
    <t>365</t>
  </si>
  <si>
    <t>61140080</t>
  </si>
  <si>
    <t>parapet plastový vnitřní – š 300mm, barva bílá</t>
  </si>
  <si>
    <t>1547613965</t>
  </si>
  <si>
    <t>366</t>
  </si>
  <si>
    <t>61144019</t>
  </si>
  <si>
    <t>koncovka k parapetu plastovému vnitřnímu 1 pár</t>
  </si>
  <si>
    <t>sada</t>
  </si>
  <si>
    <t>-2136013546</t>
  </si>
  <si>
    <t>367</t>
  </si>
  <si>
    <t>766691510</t>
  </si>
  <si>
    <t>Montáž těsnění oken a balkónových dveří polyuretanovou páskou</t>
  </si>
  <si>
    <t>-1262925767</t>
  </si>
  <si>
    <t>368</t>
  </si>
  <si>
    <t>59071008</t>
  </si>
  <si>
    <t>páska okenní těsnící PUR jednostranně lepící impregnovaná 2x15mm</t>
  </si>
  <si>
    <t>-796890345</t>
  </si>
  <si>
    <t>369</t>
  </si>
  <si>
    <t>766660421</t>
  </si>
  <si>
    <t>Montáž vchodových dveří jednokřídlových s nadsvětlíkem do zdiva</t>
  </si>
  <si>
    <t>-1072839510</t>
  </si>
  <si>
    <t>370</t>
  </si>
  <si>
    <t>61140523</t>
  </si>
  <si>
    <t>dveře jednokřídlé plastové s dekorem prosklené s vitráží max rozměru otvoru 4,14m2 bezpečnostní třídy RC2</t>
  </si>
  <si>
    <t>1949835644</t>
  </si>
  <si>
    <t>Poznámka k položce:_x000d_
Poznámka k položce: Uw=0,9 W/m2K bezprahové, pevně prosklený světlík dle výběru investora</t>
  </si>
  <si>
    <t>371</t>
  </si>
  <si>
    <t>766660716</t>
  </si>
  <si>
    <t>Montáž samozavírače na dřevěnou zárubeň a dveřní křídlo</t>
  </si>
  <si>
    <t>-963158913</t>
  </si>
  <si>
    <t>372</t>
  </si>
  <si>
    <t>54917250</t>
  </si>
  <si>
    <t>samozavírač dveří hydraulický</t>
  </si>
  <si>
    <t>2025735813</t>
  </si>
  <si>
    <t>Poznámka k položce:_x000d_
Poznámka k položce: z vnitřní strany dle výběru investora</t>
  </si>
  <si>
    <t>373</t>
  </si>
  <si>
    <t>766660733</t>
  </si>
  <si>
    <t>Montáž dveřního bezpečnostního kování - štítku s klikou</t>
  </si>
  <si>
    <t>1392491586</t>
  </si>
  <si>
    <t>374</t>
  </si>
  <si>
    <t>54914133</t>
  </si>
  <si>
    <t>kování bezpečnostní koule/klika RC3</t>
  </si>
  <si>
    <t>1998078906</t>
  </si>
  <si>
    <t>375</t>
  </si>
  <si>
    <t>766682212</t>
  </si>
  <si>
    <t>Montáž zárubní obložkových protipožárních pro dveře jednokřídlové tl stěny přes 170 do 350 mm</t>
  </si>
  <si>
    <t>1948294622</t>
  </si>
  <si>
    <t>376</t>
  </si>
  <si>
    <t>61182319</t>
  </si>
  <si>
    <t>zárubeň jednokřídlá obložková s laminátovým povrchem a protipožární úpravou tl stěny 160-250mm rozměru 600-1100/1970, 2100mm</t>
  </si>
  <si>
    <t>-699411767</t>
  </si>
  <si>
    <t>377</t>
  </si>
  <si>
    <t>766660022</t>
  </si>
  <si>
    <t>Montáž dveřních křídel otvíravých jednokřídlových š přes 0,8 m požárních do ocelové zárubně</t>
  </si>
  <si>
    <t>1236692956</t>
  </si>
  <si>
    <t>378</t>
  </si>
  <si>
    <t>61165340</t>
  </si>
  <si>
    <t>dveře jednokřídlé dřevotřískové protipožární EI (EW) 30 D3 povrch lakovaný plné 900x1970-2100mm</t>
  </si>
  <si>
    <t>-1001726151</t>
  </si>
  <si>
    <t>Poznámka k položce:_x000d_
Poznámka k položce: EW 15DP3-C2 HPL Laminát R´w min. 37dB dle výběru investora</t>
  </si>
  <si>
    <t>379</t>
  </si>
  <si>
    <t>1468085782</t>
  </si>
  <si>
    <t>380</t>
  </si>
  <si>
    <t>205241986</t>
  </si>
  <si>
    <t>381</t>
  </si>
  <si>
    <t>766682112</t>
  </si>
  <si>
    <t>Montáž zárubní obložkových pro dveře jednokřídlové tl stěny přes 170 do 350 mm</t>
  </si>
  <si>
    <t>1517995199</t>
  </si>
  <si>
    <t>382</t>
  </si>
  <si>
    <t>61182308</t>
  </si>
  <si>
    <t>zárubeň jednokřídlá obložková s laminátovým povrchem tl stěny 160-250mm rozměru 600-1100/1970, 2100mm</t>
  </si>
  <si>
    <t>-1707249806</t>
  </si>
  <si>
    <t>383</t>
  </si>
  <si>
    <t>766660171</t>
  </si>
  <si>
    <t>Montáž dveřních křídel otvíravých jednokřídlových š do 0,8 m do obložkové zárubně</t>
  </si>
  <si>
    <t>919320357</t>
  </si>
  <si>
    <t>384</t>
  </si>
  <si>
    <t>61162001</t>
  </si>
  <si>
    <t>dveře jednokřídlé dřevotřískové povrch dýhovaný plné 700x1970-2100mm</t>
  </si>
  <si>
    <t>-1973600874</t>
  </si>
  <si>
    <t>385</t>
  </si>
  <si>
    <t>61162002</t>
  </si>
  <si>
    <t>dveře jednokřídlé dřevotřískové povrch dýhovaný plné 800x1970-2100mm</t>
  </si>
  <si>
    <t>1714729774</t>
  </si>
  <si>
    <t>386</t>
  </si>
  <si>
    <t>766660720</t>
  </si>
  <si>
    <t>Osazení větrací mřížky s vyříznutím otvoru</t>
  </si>
  <si>
    <t>1915664949</t>
  </si>
  <si>
    <t>387</t>
  </si>
  <si>
    <t>42972000R</t>
  </si>
  <si>
    <t>mřížka větrací do dveří Al obdélníková</t>
  </si>
  <si>
    <t>1584819049</t>
  </si>
  <si>
    <t>Poznámka k položce:_x000d_
Poznámka k položce: s fixními zkosenými horizontálními příčkami dle výběru investora</t>
  </si>
  <si>
    <t>388</t>
  </si>
  <si>
    <t>766660172</t>
  </si>
  <si>
    <t>Montáž dveřních křídel otvíravých jednokřídlových š přes 0,8 m do obložkové zárubně</t>
  </si>
  <si>
    <t>986646395</t>
  </si>
  <si>
    <t>389</t>
  </si>
  <si>
    <t>61162003</t>
  </si>
  <si>
    <t>dveře jednokřídlé dřevotřískové povrch dýhovaný plné 900x1970-2100mm</t>
  </si>
  <si>
    <t>-764667216</t>
  </si>
  <si>
    <t>Poznámka k položce:_x000d_
Poznámka k položce: R´w min. 37dB dle výběru investora</t>
  </si>
  <si>
    <t>390</t>
  </si>
  <si>
    <t>766660728</t>
  </si>
  <si>
    <t>Montáž dveřního interiérového kování - zámku</t>
  </si>
  <si>
    <t>-478600822</t>
  </si>
  <si>
    <t>391</t>
  </si>
  <si>
    <t>54924010</t>
  </si>
  <si>
    <t>zámek zadlabací protipožární rozteč 90x55,5mm</t>
  </si>
  <si>
    <t>2019679955</t>
  </si>
  <si>
    <t>392</t>
  </si>
  <si>
    <t>54924007</t>
  </si>
  <si>
    <t>zámek zadlabací mezipokojový pravý s dozickým klíčem rozteč 72x55mm</t>
  </si>
  <si>
    <t>-1209869294</t>
  </si>
  <si>
    <t>393</t>
  </si>
  <si>
    <t>54924005</t>
  </si>
  <si>
    <t>zámek zadlabací mezipokojový levý pro WC kování rozteč 72x55mm</t>
  </si>
  <si>
    <t>938778815</t>
  </si>
  <si>
    <t>394</t>
  </si>
  <si>
    <t>54924004</t>
  </si>
  <si>
    <t>zámek zadlabací mezipokojový levý pro cylindrickou vložku rozteč 72x55mm</t>
  </si>
  <si>
    <t>-616720999</t>
  </si>
  <si>
    <t>395</t>
  </si>
  <si>
    <t>54964130</t>
  </si>
  <si>
    <t>vložka cylindrická 40+40</t>
  </si>
  <si>
    <t>-678755726</t>
  </si>
  <si>
    <t>396</t>
  </si>
  <si>
    <t>766660729</t>
  </si>
  <si>
    <t>Montáž dveřního interiérového kování - štítku s klikou</t>
  </si>
  <si>
    <t>-1548429050</t>
  </si>
  <si>
    <t>397</t>
  </si>
  <si>
    <t>54914123</t>
  </si>
  <si>
    <t>kování rozetové klika/klika</t>
  </si>
  <si>
    <t>1274581104</t>
  </si>
  <si>
    <t>398</t>
  </si>
  <si>
    <t>54914128</t>
  </si>
  <si>
    <t>kování rozetové spodní pro WC</t>
  </si>
  <si>
    <t>-1333611171</t>
  </si>
  <si>
    <t>399</t>
  </si>
  <si>
    <t>55147053</t>
  </si>
  <si>
    <t>madlo invalidní rovné č 8. bílé 600mm</t>
  </si>
  <si>
    <t>1498841937</t>
  </si>
  <si>
    <t>Poznámka k položce:_x000d_
Poznámka k položce: z vnitřní bezbariér.WC dle výběru investora</t>
  </si>
  <si>
    <t>400</t>
  </si>
  <si>
    <t>766699611</t>
  </si>
  <si>
    <t>Montáž krytů topného tělesa dřevěných povrchově upravených</t>
  </si>
  <si>
    <t>1637195934</t>
  </si>
  <si>
    <t>401</t>
  </si>
  <si>
    <t>60700000</t>
  </si>
  <si>
    <t>Ochranný kryt otopného tělesa</t>
  </si>
  <si>
    <t>-139903261</t>
  </si>
  <si>
    <t>Poznámka k položce:_x000d_
Poznámka k položce: MDF desky, zaoblené hrany odnímatelný dle výběru investora</t>
  </si>
  <si>
    <t>402</t>
  </si>
  <si>
    <t>766960001R</t>
  </si>
  <si>
    <t>Dodávka a osazení žebříků k výlezům do střechy ze smrkového dřeva dl.3,0m vč.kotvení a nátěru</t>
  </si>
  <si>
    <t>-512127013</t>
  </si>
  <si>
    <t xml:space="preserve">Poznámka k položce:_x000d_
Poznámka k položce: bočnice 25/250/3000mm stupně 25/250/650mm  zábradlí výšky min.900mm</t>
  </si>
  <si>
    <t>403</t>
  </si>
  <si>
    <t>998766103</t>
  </si>
  <si>
    <t>Přesun hmot tonážní pro kce truhlářské v objektech v přes 12 do 24 m</t>
  </si>
  <si>
    <t>2136109053</t>
  </si>
  <si>
    <t>767</t>
  </si>
  <si>
    <t>Konstrukce zámečnické</t>
  </si>
  <si>
    <t>404</t>
  </si>
  <si>
    <t>767584811</t>
  </si>
  <si>
    <t>Demontáž podhledu vzduchotechnické mřížky</t>
  </si>
  <si>
    <t>-2100874575</t>
  </si>
  <si>
    <t>405</t>
  </si>
  <si>
    <t>767996701</t>
  </si>
  <si>
    <t>Demontáž atypických zámečnických konstrukcí řezáním hm jednotlivých dílů do 50 kg</t>
  </si>
  <si>
    <t>105279023</t>
  </si>
  <si>
    <t>406</t>
  </si>
  <si>
    <t>767585112</t>
  </si>
  <si>
    <t>Montáž podhledů - vzduchotechnické mřížky s prostupem</t>
  </si>
  <si>
    <t>1794598322</t>
  </si>
  <si>
    <t>407</t>
  </si>
  <si>
    <t>55341427</t>
  </si>
  <si>
    <t>mřížka větrací nerezová se síťovinou 150x150mm</t>
  </si>
  <si>
    <t>1278879393</t>
  </si>
  <si>
    <t>Poznámka k položce:_x000d_
Poznámka k položce: dle stávajících</t>
  </si>
  <si>
    <t>408</t>
  </si>
  <si>
    <t>767851104</t>
  </si>
  <si>
    <t>Montáž lávek komínových - kompletní celé lávky</t>
  </si>
  <si>
    <t>-1042673351</t>
  </si>
  <si>
    <t>409</t>
  </si>
  <si>
    <t>55351098</t>
  </si>
  <si>
    <t>plošina stoupací pro falcované i skládané Al střechy 250x1200mm</t>
  </si>
  <si>
    <t>-1262442676</t>
  </si>
  <si>
    <t>410</t>
  </si>
  <si>
    <t>55351072</t>
  </si>
  <si>
    <t>držák stoupací plošiny pro falcované i skládané hliníkové střechy</t>
  </si>
  <si>
    <t>-897780537</t>
  </si>
  <si>
    <t>411</t>
  </si>
  <si>
    <t>767610117</t>
  </si>
  <si>
    <t>Montáž oken kovových jednoduchých pevných do zdiva pl přes 1,5 do 2,5 m2</t>
  </si>
  <si>
    <t>-1009563963</t>
  </si>
  <si>
    <t>Poznámka k položce:_x000d_
Poznámka k položce: bez vnitřního parapetu</t>
  </si>
  <si>
    <t>412</t>
  </si>
  <si>
    <t>55341000R</t>
  </si>
  <si>
    <t>okno Al s fixním zasklením jednoduché sklo - 2xpevné prosklení + 3x větrací protidešťová žaluzie</t>
  </si>
  <si>
    <t>241143400</t>
  </si>
  <si>
    <t>413</t>
  </si>
  <si>
    <t>767620718</t>
  </si>
  <si>
    <t>Montáž oken kovových - pákového uzávěru</t>
  </si>
  <si>
    <t>-932300398</t>
  </si>
  <si>
    <t>414</t>
  </si>
  <si>
    <t>54913110</t>
  </si>
  <si>
    <t>kování uzávěr ventilační okenní pákový</t>
  </si>
  <si>
    <t>288475431</t>
  </si>
  <si>
    <t>415</t>
  </si>
  <si>
    <t>767640111</t>
  </si>
  <si>
    <t>Montáž dveří ocelových nebo hliníkových vchodových jednokřídlových bez nadsvětlíku</t>
  </si>
  <si>
    <t>1788483608</t>
  </si>
  <si>
    <t>416</t>
  </si>
  <si>
    <t>55341332</t>
  </si>
  <si>
    <t>dveře jednokřídlé Al prosklené max rozměru otvoru 2,42m2 bezpečnostní třídy RC2</t>
  </si>
  <si>
    <t>-1144630460</t>
  </si>
  <si>
    <t>Poznámka k položce:_x000d_
Poznámka k položce: bezprahové, Al rámy s přerušenými tepelnými mosty bezpečnostní zasklení kontrastní označení prosklených ploch 1x vodorovné madlo pro imobilní ze strany interiéru dle výběru investora</t>
  </si>
  <si>
    <t>417</t>
  </si>
  <si>
    <t>767646510</t>
  </si>
  <si>
    <t>Montáž dveří protipožárního uzávěru jednokřídlového</t>
  </si>
  <si>
    <t>-846461319</t>
  </si>
  <si>
    <t>418</t>
  </si>
  <si>
    <t>55341001R</t>
  </si>
  <si>
    <t>dveře Al prosklené, protipožární vč. zárubně 1100x2075mm</t>
  </si>
  <si>
    <t>3324056</t>
  </si>
  <si>
    <t>Poznámka k položce:_x000d_
Poznámka k položce: EW 30DP1-C2 Al rámy bez přerušených teplelných mostů kontrastní označení prosklených ploch bezprahové dle výběru investora</t>
  </si>
  <si>
    <t>419</t>
  </si>
  <si>
    <t>553413R</t>
  </si>
  <si>
    <t>dveře Al prosklené vč. zárubně 1100x2075mm</t>
  </si>
  <si>
    <t>-614006863</t>
  </si>
  <si>
    <t>Poznámka k položce:_x000d_
Poznámka k položce: Al rámy bez přerušených teplelných mostů kontrastní označení prosklených ploch bezprahové dle výběru investora</t>
  </si>
  <si>
    <t>420</t>
  </si>
  <si>
    <t>767640113</t>
  </si>
  <si>
    <t>Montáž dveří ocelových nebo hliníkových vchodových jednokřídlových s pevným bočním dílem</t>
  </si>
  <si>
    <t>1449217593</t>
  </si>
  <si>
    <t>421</t>
  </si>
  <si>
    <t>55341300R</t>
  </si>
  <si>
    <t>Al stěna vnitřní s dveřmi, boční pevné světlíky</t>
  </si>
  <si>
    <t>-1313657942</t>
  </si>
  <si>
    <t>Poznámka k položce:_x000d_
Poznámka k položce: 2200x2150mm - dveře 1100x2075mm vč. zárubně Al rámy bez přerušených teplelných mostů kontrastní označení prosklených ploch bezprahové dle výběru investora</t>
  </si>
  <si>
    <t>422</t>
  </si>
  <si>
    <t>767649191</t>
  </si>
  <si>
    <t>Montáž dveří - samozavírače hydraulického</t>
  </si>
  <si>
    <t>-1453411303</t>
  </si>
  <si>
    <t>423</t>
  </si>
  <si>
    <t>341656602</t>
  </si>
  <si>
    <t>424</t>
  </si>
  <si>
    <t>767649193</t>
  </si>
  <si>
    <t>Montáž dveří - stavěče křídel</t>
  </si>
  <si>
    <t>-676915100</t>
  </si>
  <si>
    <t>425</t>
  </si>
  <si>
    <t>54916362</t>
  </si>
  <si>
    <t>kování dveřní stavěč dveří</t>
  </si>
  <si>
    <t>-838590962</t>
  </si>
  <si>
    <t>426</t>
  </si>
  <si>
    <t>766660734</t>
  </si>
  <si>
    <t>Montáž dveřního bezpečnostního kování - panikového</t>
  </si>
  <si>
    <t>823717161</t>
  </si>
  <si>
    <t>427</t>
  </si>
  <si>
    <t>54914136</t>
  </si>
  <si>
    <t>kování panikové madlo/klika</t>
  </si>
  <si>
    <t>215513364</t>
  </si>
  <si>
    <t>428</t>
  </si>
  <si>
    <t>5492600R</t>
  </si>
  <si>
    <t>jednostranné ovládání čipem (schodiště2.01)</t>
  </si>
  <si>
    <t>668361084</t>
  </si>
  <si>
    <t>429</t>
  </si>
  <si>
    <t>54926001R</t>
  </si>
  <si>
    <t>Příplatek na generální klíč</t>
  </si>
  <si>
    <t>-13683743</t>
  </si>
  <si>
    <t>430</t>
  </si>
  <si>
    <t>856030930</t>
  </si>
  <si>
    <t>Poznámka k položce:_x000d_
Poznámka k položce: ze strany interiéru dle výběru investora</t>
  </si>
  <si>
    <t>431</t>
  </si>
  <si>
    <t>767881112</t>
  </si>
  <si>
    <t>Montáž bodů záchytného systému do železobetonu chemickou kotvou</t>
  </si>
  <si>
    <t>741045857</t>
  </si>
  <si>
    <t>432</t>
  </si>
  <si>
    <t>70921329</t>
  </si>
  <si>
    <t>kotvicí bod pro betonové konstrukce pomocí rozpěrné kotvy nebo chemické kotvy dl 500mm</t>
  </si>
  <si>
    <t>406218766</t>
  </si>
  <si>
    <t>433</t>
  </si>
  <si>
    <t>767881132</t>
  </si>
  <si>
    <t>Montáž bodů záchytného systému do šikmé střechy se střešní krytinou falcovanou</t>
  </si>
  <si>
    <t>935974694</t>
  </si>
  <si>
    <t>434</t>
  </si>
  <si>
    <t>70921425</t>
  </si>
  <si>
    <t>kotvicí bod pro šikmé střechy s falcovanou krytinou pro měděné střechy</t>
  </si>
  <si>
    <t>-21924453</t>
  </si>
  <si>
    <t>435</t>
  </si>
  <si>
    <t>767000</t>
  </si>
  <si>
    <t>Dodávka a montáž vřetenového únikového schodiště</t>
  </si>
  <si>
    <t>-79544462</t>
  </si>
  <si>
    <t>Poznámka k položce:_x000d_
Poznámka k položce: spirálové schodiště o průměru 2700mm žárově pozinkováno celková výška schodiště 6000mm výška zábradlí 1000mm zábradlí s dětským madlem včetně dopravy a přesunu hmot na staveništi dle výběru investora</t>
  </si>
  <si>
    <t>436</t>
  </si>
  <si>
    <t>767995112</t>
  </si>
  <si>
    <t>Montáž atypických zámečnických konstrukcí hm přes 5 do 10 kg</t>
  </si>
  <si>
    <t>1403513613</t>
  </si>
  <si>
    <t>437</t>
  </si>
  <si>
    <t>54955396001</t>
  </si>
  <si>
    <t>Atyp. zámečnické výrobky vč. pozinkování</t>
  </si>
  <si>
    <t>650497424</t>
  </si>
  <si>
    <t>438</t>
  </si>
  <si>
    <t>767995113</t>
  </si>
  <si>
    <t>Montáž atypických zámečnických konstrukcí hm přes 10 do 20 kg</t>
  </si>
  <si>
    <t>1942208448</t>
  </si>
  <si>
    <t>439</t>
  </si>
  <si>
    <t>767995114</t>
  </si>
  <si>
    <t>Montáž atypických zámečnických konstrukcí hm přes 20 do 50 kg</t>
  </si>
  <si>
    <t>503936898</t>
  </si>
  <si>
    <t>Poznámka k položce:_x000d_
Poznámka k položce: propojení překladu se stáv. sloupkem před vyříznutím sloupku</t>
  </si>
  <si>
    <t>440</t>
  </si>
  <si>
    <t>55396002</t>
  </si>
  <si>
    <t>-1278939970</t>
  </si>
  <si>
    <t>441</t>
  </si>
  <si>
    <t>767995115</t>
  </si>
  <si>
    <t>Montáž atypických zámečnických konstrukcí hm přes 50 do 100 kg</t>
  </si>
  <si>
    <t>1772748381</t>
  </si>
  <si>
    <t>442</t>
  </si>
  <si>
    <t>232493801</t>
  </si>
  <si>
    <t>443</t>
  </si>
  <si>
    <t>767163201</t>
  </si>
  <si>
    <t>Montáž přímého kovového zábradlí z dílců do zdiva nebo lehčeného betonu na schodišti</t>
  </si>
  <si>
    <t>59209929</t>
  </si>
  <si>
    <t>444</t>
  </si>
  <si>
    <t>958752508</t>
  </si>
  <si>
    <t>445</t>
  </si>
  <si>
    <t>998767103</t>
  </si>
  <si>
    <t>Přesun hmot tonážní pro zámečnické konstrukce v objektech v přes 12 do 24 m</t>
  </si>
  <si>
    <t>-1943484467</t>
  </si>
  <si>
    <t>771</t>
  </si>
  <si>
    <t>Podlahy z dlaždic</t>
  </si>
  <si>
    <t>446</t>
  </si>
  <si>
    <t>771111011</t>
  </si>
  <si>
    <t>Vysátí podkladu před pokládkou dlažby</t>
  </si>
  <si>
    <t>-1594419894</t>
  </si>
  <si>
    <t>447</t>
  </si>
  <si>
    <t>771111012</t>
  </si>
  <si>
    <t>Vysátí schodiště před pokládkou dlažby</t>
  </si>
  <si>
    <t>316503338</t>
  </si>
  <si>
    <t>448</t>
  </si>
  <si>
    <t>771121011</t>
  </si>
  <si>
    <t>Nátěr penetrační na podlahu</t>
  </si>
  <si>
    <t>1339270991</t>
  </si>
  <si>
    <t>449</t>
  </si>
  <si>
    <t>771161022</t>
  </si>
  <si>
    <t>Montáž profilu pro schodové hrany nebo ukončení dlažby</t>
  </si>
  <si>
    <t>2037084485</t>
  </si>
  <si>
    <t>450</t>
  </si>
  <si>
    <t>59054140</t>
  </si>
  <si>
    <t>profil schodový protiskluzový ušlechtilá ocel V2A R10 V6 2x1000mm</t>
  </si>
  <si>
    <t>1632909672</t>
  </si>
  <si>
    <t>451</t>
  </si>
  <si>
    <t>771274124</t>
  </si>
  <si>
    <t>Montáž obkladů stupnic z dlaždic protiskluzných keramických flexibilní lepidlo š přes 300 do 350 mm</t>
  </si>
  <si>
    <t>-633391221</t>
  </si>
  <si>
    <t>452</t>
  </si>
  <si>
    <t>771274242</t>
  </si>
  <si>
    <t>Montáž obkladů podstupnic z dlaždic reliéfních keramických flexibilní lepidlo v přes 150 do 200 mm</t>
  </si>
  <si>
    <t>1792615810</t>
  </si>
  <si>
    <t>453</t>
  </si>
  <si>
    <t>771474113</t>
  </si>
  <si>
    <t>Montáž soklů z dlaždic keramických rovných flexibilní lepidlo v přes 90 do 120 mm</t>
  </si>
  <si>
    <t>1610725951</t>
  </si>
  <si>
    <t>454</t>
  </si>
  <si>
    <t>771474123</t>
  </si>
  <si>
    <t>Montáž soklů z dlaždic keramických schodišťových šikmých flexibilní lepidlo v přes 90 do 120 mm</t>
  </si>
  <si>
    <t>870526343</t>
  </si>
  <si>
    <t>455</t>
  </si>
  <si>
    <t>771574263</t>
  </si>
  <si>
    <t>Montáž podlah keramických pro mechanické zatížení protiskluzných lepených flexibilním lepidlem přes 9 do 12 ks/m2</t>
  </si>
  <si>
    <t>-215542619</t>
  </si>
  <si>
    <t>456</t>
  </si>
  <si>
    <t>59761409</t>
  </si>
  <si>
    <t>dlažba keramická slinutá protiskluzná do interiéru i exteriéru pro vysoké mechanické namáhání přes 9 do 12ks/m2</t>
  </si>
  <si>
    <t>2017259892</t>
  </si>
  <si>
    <t>Poznámka k položce:_x000d_
Poznámka k položce: PEI 5 , matná dle výběru investora</t>
  </si>
  <si>
    <t>457</t>
  </si>
  <si>
    <t>771574266</t>
  </si>
  <si>
    <t>Montáž podlah keramických pro mechanické zatížení protiskluzných lepených flexibilním lepidlem přes 22 do 25 ks/m2</t>
  </si>
  <si>
    <t>1718050019</t>
  </si>
  <si>
    <t>458</t>
  </si>
  <si>
    <t>59761406</t>
  </si>
  <si>
    <t>dlažba keramická slinutá protiskluzná do interiéru i exteriéru pro vysoké mechanické namáhání přes 22 do 25ks/m2</t>
  </si>
  <si>
    <t>558641749</t>
  </si>
  <si>
    <t>Poznámka k položce:_x000d_
Poznámka k položce: PEI 4, matná dle výběru investora</t>
  </si>
  <si>
    <t>459</t>
  </si>
  <si>
    <t>771161021</t>
  </si>
  <si>
    <t>Montáž profilu ukončujícího pro plynulý přechod (dlažby s kobercem apod.)</t>
  </si>
  <si>
    <t>-211946116</t>
  </si>
  <si>
    <t>460</t>
  </si>
  <si>
    <t>59054130</t>
  </si>
  <si>
    <t>profil přechodový nerezový samolepící 35mm</t>
  </si>
  <si>
    <t>-893830931</t>
  </si>
  <si>
    <t>461</t>
  </si>
  <si>
    <t>771591241</t>
  </si>
  <si>
    <t>Izolace těsnícími pásy vnitřní kout</t>
  </si>
  <si>
    <t>-2082485345</t>
  </si>
  <si>
    <t>462</t>
  </si>
  <si>
    <t>771591242</t>
  </si>
  <si>
    <t>Izolace těsnícími pásy vnější roh</t>
  </si>
  <si>
    <t>-638617715</t>
  </si>
  <si>
    <t>463</t>
  </si>
  <si>
    <t>771591264</t>
  </si>
  <si>
    <t>Izolace těsnícími pásy mezi podlahou a stěnou</t>
  </si>
  <si>
    <t>1144104279</t>
  </si>
  <si>
    <t>464</t>
  </si>
  <si>
    <t>998771103</t>
  </si>
  <si>
    <t>Přesun hmot tonážní pro podlahy z dlaždic v objektech v přes 12 do 24 m</t>
  </si>
  <si>
    <t>798832592</t>
  </si>
  <si>
    <t>776</t>
  </si>
  <si>
    <t>Podlahy povlakové</t>
  </si>
  <si>
    <t>465</t>
  </si>
  <si>
    <t>776201812</t>
  </si>
  <si>
    <t>Demontáž lepených povlakových podlah s podložkou ručně</t>
  </si>
  <si>
    <t>-479716583</t>
  </si>
  <si>
    <t>466</t>
  </si>
  <si>
    <t>776410811</t>
  </si>
  <si>
    <t>Odstranění soklíků a lišt pryžových nebo plastových</t>
  </si>
  <si>
    <t>594628877</t>
  </si>
  <si>
    <t>467</t>
  </si>
  <si>
    <t>776111115</t>
  </si>
  <si>
    <t>Broušení podkladu povlakových podlah před litím stěrky</t>
  </si>
  <si>
    <t>283368751</t>
  </si>
  <si>
    <t>468</t>
  </si>
  <si>
    <t>776141114</t>
  </si>
  <si>
    <t>Stěrka podlahová nivelační pro vyrovnání podkladu povlakových podlah pevnosti 20 MPa tl přes 8 do 10 mm</t>
  </si>
  <si>
    <t>-642366222</t>
  </si>
  <si>
    <t>469</t>
  </si>
  <si>
    <t>776111311</t>
  </si>
  <si>
    <t>Vysátí podkladu povlakových podlah</t>
  </si>
  <si>
    <t>365852869</t>
  </si>
  <si>
    <t>470</t>
  </si>
  <si>
    <t>776121112</t>
  </si>
  <si>
    <t>Vodou ředitelná penetrace savého podkladu povlakových podlah</t>
  </si>
  <si>
    <t>-745335235</t>
  </si>
  <si>
    <t>471</t>
  </si>
  <si>
    <t>776251111</t>
  </si>
  <si>
    <t>Lepení pásů z přírodního linolea (marmolea) standardním lepidlem</t>
  </si>
  <si>
    <t>-545122444</t>
  </si>
  <si>
    <t>472</t>
  </si>
  <si>
    <t>28411069</t>
  </si>
  <si>
    <t>linoleum přírodní ze 100% dřevité moučky tl 2,5mm, zátěž 34/43, R9, hořlavost Cfl S1</t>
  </si>
  <si>
    <t>-727526247</t>
  </si>
  <si>
    <t>473</t>
  </si>
  <si>
    <t>776411112</t>
  </si>
  <si>
    <t>Montáž obvodových soklíků výšky do 100 mm</t>
  </si>
  <si>
    <t>1838896745</t>
  </si>
  <si>
    <t>474</t>
  </si>
  <si>
    <t>28411000R</t>
  </si>
  <si>
    <t>lišta soklová s požlábkem</t>
  </si>
  <si>
    <t>1248953350</t>
  </si>
  <si>
    <t>475</t>
  </si>
  <si>
    <t>998776103</t>
  </si>
  <si>
    <t>Přesun hmot tonážní pro podlahy povlakové v objektech v přes 12 do 24 m</t>
  </si>
  <si>
    <t>981661169</t>
  </si>
  <si>
    <t>781</t>
  </si>
  <si>
    <t>Dokončovací práce - obklady</t>
  </si>
  <si>
    <t>476</t>
  </si>
  <si>
    <t>781473810</t>
  </si>
  <si>
    <t>Demontáž obkladů z obkladaček keramických lepených</t>
  </si>
  <si>
    <t>-2095742082</t>
  </si>
  <si>
    <t>477</t>
  </si>
  <si>
    <t>781111011</t>
  </si>
  <si>
    <t>Ometení (oprášení) stěny při přípravě podkladu</t>
  </si>
  <si>
    <t>-905968327</t>
  </si>
  <si>
    <t>478</t>
  </si>
  <si>
    <t>781121011</t>
  </si>
  <si>
    <t>Nátěr penetrační na stěnu</t>
  </si>
  <si>
    <t>-2106862484</t>
  </si>
  <si>
    <t>479</t>
  </si>
  <si>
    <t>781474112</t>
  </si>
  <si>
    <t>Montáž obkladů vnitřních keramických hladkých přes 9 do 12 ks/m2 lepených flexibilním lepidlem</t>
  </si>
  <si>
    <t>1021166645</t>
  </si>
  <si>
    <t>480</t>
  </si>
  <si>
    <t>59761026</t>
  </si>
  <si>
    <t>obklad keramický hladký do 12ks/m2</t>
  </si>
  <si>
    <t>178288583</t>
  </si>
  <si>
    <t>Poznámka k položce:_x000d_
Poznámka k položce: dle výběru investora obnovené 44,0m2 dle stávajícího</t>
  </si>
  <si>
    <t>481</t>
  </si>
  <si>
    <t>781491011</t>
  </si>
  <si>
    <t>Montáž zrcadel plochy do 1 m2 lepených silikonovým tmelem na podkladní omítku</t>
  </si>
  <si>
    <t>1029460126</t>
  </si>
  <si>
    <t>482</t>
  </si>
  <si>
    <t>63465122</t>
  </si>
  <si>
    <t>zrcadlo nemontované čiré tl 3mm max rozměr 3210x2250mm</t>
  </si>
  <si>
    <t>-1317311545</t>
  </si>
  <si>
    <t>483</t>
  </si>
  <si>
    <t>781494111</t>
  </si>
  <si>
    <t>Plastové profily rohové lepené flexibilním lepidlem</t>
  </si>
  <si>
    <t>1027043328</t>
  </si>
  <si>
    <t>484</t>
  </si>
  <si>
    <t>781494511</t>
  </si>
  <si>
    <t>Plastové profily ukončovací lepené flexibilním lepidlem</t>
  </si>
  <si>
    <t>-410089361</t>
  </si>
  <si>
    <t>485</t>
  </si>
  <si>
    <t>781495115</t>
  </si>
  <si>
    <t>Spárování vnitřních obkladů silikonem</t>
  </si>
  <si>
    <t>435489475</t>
  </si>
  <si>
    <t>486</t>
  </si>
  <si>
    <t>781495141</t>
  </si>
  <si>
    <t>Průnik obkladem kruhový do DN 30</t>
  </si>
  <si>
    <t>992901990</t>
  </si>
  <si>
    <t>487</t>
  </si>
  <si>
    <t>781495142</t>
  </si>
  <si>
    <t>Průnik obkladem kruhový přes DN 30 do DN 90</t>
  </si>
  <si>
    <t>-1741032809</t>
  </si>
  <si>
    <t>488</t>
  </si>
  <si>
    <t>781495143</t>
  </si>
  <si>
    <t>Průnik obkladem kruhový přes DN 90</t>
  </si>
  <si>
    <t>473850747</t>
  </si>
  <si>
    <t>489</t>
  </si>
  <si>
    <t>998781103</t>
  </si>
  <si>
    <t>Přesun hmot tonážní pro obklady keramické v objektech v přes 12 do 24 m</t>
  </si>
  <si>
    <t>1642858689</t>
  </si>
  <si>
    <t>783</t>
  </si>
  <si>
    <t>Dokončovací práce - nátěry</t>
  </si>
  <si>
    <t>490</t>
  </si>
  <si>
    <t>783000103</t>
  </si>
  <si>
    <t>Ochrana podlah nebo vodorovných ploch při provádění nátěrů položením fólie</t>
  </si>
  <si>
    <t>-1210223452</t>
  </si>
  <si>
    <t>491</t>
  </si>
  <si>
    <t>28323156</t>
  </si>
  <si>
    <t>fólie pro malířské potřeby zakrývací tl 41µ 4x5m</t>
  </si>
  <si>
    <t>179427861</t>
  </si>
  <si>
    <t>492</t>
  </si>
  <si>
    <t>783806811</t>
  </si>
  <si>
    <t>Odstranění nátěrů z omítek oškrábáním</t>
  </si>
  <si>
    <t>-2075624165</t>
  </si>
  <si>
    <t>493</t>
  </si>
  <si>
    <t>783813131</t>
  </si>
  <si>
    <t>Penetrační syntetický nátěr hladkých, tenkovrstvých zrnitých a štukových omítek</t>
  </si>
  <si>
    <t>-1463864224</t>
  </si>
  <si>
    <t>494</t>
  </si>
  <si>
    <t>783817421</t>
  </si>
  <si>
    <t>Krycí dvojnásobný syntetický nátěr hladkých, zrnitých tenkovrstvých nebo štukových omítek</t>
  </si>
  <si>
    <t>-572115134</t>
  </si>
  <si>
    <t>Poznámka k položce:_x000d_
Poznámka k položce: otěruvzdorný, omyvatelný</t>
  </si>
  <si>
    <t>495</t>
  </si>
  <si>
    <t>783826615</t>
  </si>
  <si>
    <t>Hydrofobizační transparentní silikonový nátěr omítek stupně členitosti 1 a 2</t>
  </si>
  <si>
    <t>2115425589</t>
  </si>
  <si>
    <t>496</t>
  </si>
  <si>
    <t>783801503</t>
  </si>
  <si>
    <t>Omytí omítek tlakovou vodou před provedením nátěru</t>
  </si>
  <si>
    <t>827926960</t>
  </si>
  <si>
    <t>497</t>
  </si>
  <si>
    <t>783823135</t>
  </si>
  <si>
    <t>Penetrační silikonový nátěr hladkých, tenkovrstvých zrnitých nebo štukových omítek</t>
  </si>
  <si>
    <t>517621901</t>
  </si>
  <si>
    <t>498</t>
  </si>
  <si>
    <t>783827425</t>
  </si>
  <si>
    <t>Krycí dvojnásobný silikonový nátěr omítek stupně členitosti 1 a 2</t>
  </si>
  <si>
    <t>2000833441</t>
  </si>
  <si>
    <t>784</t>
  </si>
  <si>
    <t>Dokončovací práce - malby a tapety</t>
  </si>
  <si>
    <t>499</t>
  </si>
  <si>
    <t>784111001</t>
  </si>
  <si>
    <t>Oprášení (ometení ) podkladu v místnostech v do 3,80 m</t>
  </si>
  <si>
    <t>-452997695</t>
  </si>
  <si>
    <t>500</t>
  </si>
  <si>
    <t>784111007</t>
  </si>
  <si>
    <t>Oprášení (ometení ) podkladu na schodišti podlaží v do 3,80 m</t>
  </si>
  <si>
    <t>-982582962</t>
  </si>
  <si>
    <t>501</t>
  </si>
  <si>
    <t>784181121</t>
  </si>
  <si>
    <t>Hloubková jednonásobná bezbarvá penetrace podkladu v místnostech v do 3,80 m</t>
  </si>
  <si>
    <t>-1913410546</t>
  </si>
  <si>
    <t>502</t>
  </si>
  <si>
    <t>784221101</t>
  </si>
  <si>
    <t>Dvojnásobné bílé malby ze směsí za sucha dobře otěruvzdorných v místnostech do 3,80 m</t>
  </si>
  <si>
    <t>-583103779</t>
  </si>
  <si>
    <t>503</t>
  </si>
  <si>
    <t>784181127</t>
  </si>
  <si>
    <t>Hloubková jednonásobná bezbarvá penetrace podkladu na schodišti podlaží v do 3,80 m</t>
  </si>
  <si>
    <t>1355431758</t>
  </si>
  <si>
    <t>504</t>
  </si>
  <si>
    <t>784221107</t>
  </si>
  <si>
    <t>Dvojnásobné bílé malby ze směsí za sucha dobře otěruvzdorných na schodišti do 3,80 m</t>
  </si>
  <si>
    <t>-919607074</t>
  </si>
  <si>
    <t>786</t>
  </si>
  <si>
    <t>Dokončovací práce - čalounické úpravy</t>
  </si>
  <si>
    <t>505</t>
  </si>
  <si>
    <t>786626111</t>
  </si>
  <si>
    <t>Montáž lamelové žaluzie vnitřní nebo do oken dvojitých dřevěných</t>
  </si>
  <si>
    <t>171154796</t>
  </si>
  <si>
    <t>506</t>
  </si>
  <si>
    <t>55346200</t>
  </si>
  <si>
    <t>žaluzie horizontální interiérové</t>
  </si>
  <si>
    <t>693562235</t>
  </si>
  <si>
    <t>Poznámka k položce:_x000d_
Poznámka k položce: zatemňovací - dle výběru investora</t>
  </si>
  <si>
    <t>507</t>
  </si>
  <si>
    <t>786612200</t>
  </si>
  <si>
    <t>Montáž zastiňujících rolet z textilií nebo umělých tkanin</t>
  </si>
  <si>
    <t>-2091520528</t>
  </si>
  <si>
    <t>508</t>
  </si>
  <si>
    <t>63128025</t>
  </si>
  <si>
    <t>roleta látková zipscreen systém box š 135mm ovládaná základním motorem včetně příslušenství plochy do 3,5m2</t>
  </si>
  <si>
    <t>1571488753</t>
  </si>
  <si>
    <t>Poznámka k položce:_x000d_
Poznámka k položce: zatemňovací dle výběru investora</t>
  </si>
  <si>
    <t>509</t>
  </si>
  <si>
    <t>63128015</t>
  </si>
  <si>
    <t>roleta látková zipscreen systém box š 135mm ovládaná základním motorem včetně příslušenství plochy do 4,0m2</t>
  </si>
  <si>
    <t>-31325315</t>
  </si>
  <si>
    <t>510</t>
  </si>
  <si>
    <t>998786103</t>
  </si>
  <si>
    <t>Přesun hmot tonážní pro stínění a čalounické úpravy v objektech v přes 12 do 24 m</t>
  </si>
  <si>
    <t>-819250322</t>
  </si>
  <si>
    <t>Práce a dodávky M</t>
  </si>
  <si>
    <t>33-M</t>
  </si>
  <si>
    <t>Montáže dopr.zaříz.,sklad. zař. a váh</t>
  </si>
  <si>
    <t>OST</t>
  </si>
  <si>
    <t>Ostatní</t>
  </si>
  <si>
    <t>511</t>
  </si>
  <si>
    <t>7660001</t>
  </si>
  <si>
    <t>Kuchyňská linka vč. závěsných skříněk s dřezem</t>
  </si>
  <si>
    <t>262144</t>
  </si>
  <si>
    <t>-1646579458</t>
  </si>
  <si>
    <t>Poznámka k položce:_x000d_
Poznámka k položce: hrana ABS 2mm povrch lamino dle výběru investora</t>
  </si>
  <si>
    <t>512</t>
  </si>
  <si>
    <t>900960001</t>
  </si>
  <si>
    <t>Lednice s mrazákem cca 250l min.tř. A++ hlučnost max.40dB samostatně stojící</t>
  </si>
  <si>
    <t>-572083203</t>
  </si>
  <si>
    <t>513</t>
  </si>
  <si>
    <t>900960002</t>
  </si>
  <si>
    <t>Dodávka a montáž věšáků s dvouháčky, dřev. nebo lamin. deska k zavěšení na stěnu,vč.hmoždinek a vrutů dl. 3,45m</t>
  </si>
  <si>
    <t>1177622025</t>
  </si>
  <si>
    <t>D.1.4.2 - Zdravotechnika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</si>
  <si>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</si>
  <si>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</si>
  <si>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</si>
  <si>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</si>
  <si>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727 - Zdravotechnika - požární ochrana</t>
  </si>
  <si>
    <t xml:space="preserve">    751 - Vzduchotechnika</t>
  </si>
  <si>
    <t xml:space="preserve">    46-M - Zemní práce při extr.mont.pracích</t>
  </si>
  <si>
    <t>HZS - Hodinové zúčtovací sazby</t>
  </si>
  <si>
    <t>115101201</t>
  </si>
  <si>
    <t>Čerpání vody na dopravní výšku do 10 m průměrný přítok do 500 l/min</t>
  </si>
  <si>
    <t>hod</t>
  </si>
  <si>
    <t>412779439</t>
  </si>
  <si>
    <t>115101301</t>
  </si>
  <si>
    <t>Pohotovost čerpací soupravy pro dopravní výšku do 10 m přítok do 500 l/min</t>
  </si>
  <si>
    <t>den</t>
  </si>
  <si>
    <t>976335324</t>
  </si>
  <si>
    <t>121151113</t>
  </si>
  <si>
    <t>Sejmutí ornice plochy do 500 m2 tl vrstvy do 200 mm strojně</t>
  </si>
  <si>
    <t>1465147586</t>
  </si>
  <si>
    <t>132251251</t>
  </si>
  <si>
    <t>Hloubení rýh nezapažených š do 2000 mm v hornině třídy těžitelnosti I skupiny 3 objem do 20 m3 strojně</t>
  </si>
  <si>
    <t>-1589007633</t>
  </si>
  <si>
    <t>139001101</t>
  </si>
  <si>
    <t>Příplatek za ztížení vykopávky v blízkosti podzemního vedení</t>
  </si>
  <si>
    <t>-1186789456</t>
  </si>
  <si>
    <t>151101101</t>
  </si>
  <si>
    <t>Zřízení příložného pažení a rozepření stěn rýh hl do 2 m</t>
  </si>
  <si>
    <t>556695407</t>
  </si>
  <si>
    <t>151101111</t>
  </si>
  <si>
    <t>Odstranění příložného pažení a rozepření stěn rýh hl do 2 m</t>
  </si>
  <si>
    <t>531200982</t>
  </si>
  <si>
    <t>1248953083</t>
  </si>
  <si>
    <t>1867455348</t>
  </si>
  <si>
    <t>-455293150</t>
  </si>
  <si>
    <t>1409048603</t>
  </si>
  <si>
    <t>550337608</t>
  </si>
  <si>
    <t>-473295919</t>
  </si>
  <si>
    <t>175151101</t>
  </si>
  <si>
    <t>Obsypání potrubí strojně sypaninou bez prohození, uloženou do 3 m</t>
  </si>
  <si>
    <t>1384063771</t>
  </si>
  <si>
    <t>58337310</t>
  </si>
  <si>
    <t>štěrkopísek frakce 0/4</t>
  </si>
  <si>
    <t>-355301223</t>
  </si>
  <si>
    <t>181111121</t>
  </si>
  <si>
    <t>Plošná úprava terénu do 500 m2 zemina skupiny 1 až 4 nerovnosti přes 100 do 150 mm v rovinně a svahu do 1:5</t>
  </si>
  <si>
    <t>1599468957</t>
  </si>
  <si>
    <t>181351003</t>
  </si>
  <si>
    <t>Rozprostření ornice tl vrstvy do 200 mm pl do 100 m2 v rovině nebo ve svahu do 1:5 strojně</t>
  </si>
  <si>
    <t>582413909</t>
  </si>
  <si>
    <t>181411131</t>
  </si>
  <si>
    <t>Založení parkového trávníku výsevem pl do 1000 m2 v rovině a ve svahu do 1:5</t>
  </si>
  <si>
    <t>-1953630350</t>
  </si>
  <si>
    <t>00572420</t>
  </si>
  <si>
    <t>osivo směs travní parková okrasná</t>
  </si>
  <si>
    <t>-544769551</t>
  </si>
  <si>
    <t>-2010846874</t>
  </si>
  <si>
    <t>359901211</t>
  </si>
  <si>
    <t>Monitoring stoky jakékoli výšky na nové kanalizaci</t>
  </si>
  <si>
    <t>-1732188576</t>
  </si>
  <si>
    <t>451573111</t>
  </si>
  <si>
    <t>Lože pod potrubí otevřený výkop ze štěrkopísku</t>
  </si>
  <si>
    <t>-2104318272</t>
  </si>
  <si>
    <t>Trubní vedení</t>
  </si>
  <si>
    <t>877315211</t>
  </si>
  <si>
    <t>Montáž tvarovek z tvrdého PVC-systém KG nebo z polypropylenu-systém KG 2000 jednoosé DN 160</t>
  </si>
  <si>
    <t>2080870229</t>
  </si>
  <si>
    <t>28611506</t>
  </si>
  <si>
    <t>redukce kanalizační PVC 160/125</t>
  </si>
  <si>
    <t>1833939819</t>
  </si>
  <si>
    <t>28611356</t>
  </si>
  <si>
    <t>koleno kanalizační PVC KG 125x45°</t>
  </si>
  <si>
    <t>-1822525419</t>
  </si>
  <si>
    <t>877375121</t>
  </si>
  <si>
    <t>Výřez a montáž tvarovek odbočných na potrubí z kanalizačních trub z PVC DN 300</t>
  </si>
  <si>
    <t>1097924286</t>
  </si>
  <si>
    <t>28612227</t>
  </si>
  <si>
    <t>odbočka kanalizační plastová PVC KG DN 315x160/45° SN12/16</t>
  </si>
  <si>
    <t>-452050010</t>
  </si>
  <si>
    <t>899712111</t>
  </si>
  <si>
    <t>Orientační tabulky na zdivu</t>
  </si>
  <si>
    <t>20941486</t>
  </si>
  <si>
    <t>899721111</t>
  </si>
  <si>
    <t>Signalizační vodič DN do 150 mm na potrubí</t>
  </si>
  <si>
    <t>259506625</t>
  </si>
  <si>
    <t>899722114</t>
  </si>
  <si>
    <t>Krytí potrubí z plastů výstražnou fólií z PVC 40 cm</t>
  </si>
  <si>
    <t>-35071851</t>
  </si>
  <si>
    <t>97396132R</t>
  </si>
  <si>
    <t>Vysekání otvorů ve zdivu cihelném na MV nebo MVC pl do 0,10 m2 hl do 300 mm</t>
  </si>
  <si>
    <t>1684673490</t>
  </si>
  <si>
    <t>97396133R</t>
  </si>
  <si>
    <t>Vysekání otvoru ve zdivu cihelném na MV nebo MVC pl do 0,10 m2 hl do 450 mm</t>
  </si>
  <si>
    <t>-198813184</t>
  </si>
  <si>
    <t>977151113</t>
  </si>
  <si>
    <t>Jádrové vrty diamantovými korunkami do stavebních materiálů D přes 40 do 50 mm</t>
  </si>
  <si>
    <t>-1682575567</t>
  </si>
  <si>
    <t>977151116</t>
  </si>
  <si>
    <t>Jádrové vrty diamantovými korunkami do stavebních materiálů D přes 70 do 80 mm</t>
  </si>
  <si>
    <t>656735336</t>
  </si>
  <si>
    <t>977151119</t>
  </si>
  <si>
    <t>Jádrové vrty diamantovými korunkami do stavebních materiálů D přes 100 do 110 mm</t>
  </si>
  <si>
    <t>-1435257284</t>
  </si>
  <si>
    <t>-509560943</t>
  </si>
  <si>
    <t>306449521</t>
  </si>
  <si>
    <t>1958145742</t>
  </si>
  <si>
    <t>997221561</t>
  </si>
  <si>
    <t>Vodorovná doprava suti z kusových materiálů do 1 km</t>
  </si>
  <si>
    <t>-228813856</t>
  </si>
  <si>
    <t>997221569</t>
  </si>
  <si>
    <t>Příplatek ZKD 1 km u vodorovné dopravy suti z kusových materiálů</t>
  </si>
  <si>
    <t>271218683</t>
  </si>
  <si>
    <t>997221611</t>
  </si>
  <si>
    <t>Nakládání suti na dopravní prostředky pro vodorovnou dopravu</t>
  </si>
  <si>
    <t>706759704</t>
  </si>
  <si>
    <t>998276101</t>
  </si>
  <si>
    <t>Přesun hmot pro trubní vedení z trub z plastických hmot otevřený výkop</t>
  </si>
  <si>
    <t>1296246484</t>
  </si>
  <si>
    <t>712400845</t>
  </si>
  <si>
    <t>Demontáž ventilační hlavice na ploché střeše sklonu do 30°</t>
  </si>
  <si>
    <t>-1679068659</t>
  </si>
  <si>
    <t>713463411</t>
  </si>
  <si>
    <t>Montáž izolace tepelné potrubí a ohybů návlekovými izolačními pouzdry</t>
  </si>
  <si>
    <t>420680448</t>
  </si>
  <si>
    <t>28377049</t>
  </si>
  <si>
    <t>pouzdro izolační potrubní z pěnového polyetylenu 28/25mm</t>
  </si>
  <si>
    <t>-1299935672</t>
  </si>
  <si>
    <t>28377104</t>
  </si>
  <si>
    <t>pouzdro izolační potrubní z pěnového polyetylenu 22/13mm</t>
  </si>
  <si>
    <t>2039193789</t>
  </si>
  <si>
    <t>28377112</t>
  </si>
  <si>
    <t>pouzdro izolační potrubní z pěnového polyetylenu 28/13mm</t>
  </si>
  <si>
    <t>550609036</t>
  </si>
  <si>
    <t>28377054</t>
  </si>
  <si>
    <t>pouzdro izolační potrubní z pěnového polyetylenu 32/25mm</t>
  </si>
  <si>
    <t>1716104544</t>
  </si>
  <si>
    <t>28377060</t>
  </si>
  <si>
    <t>pouzdro izolační potrubní z pěnového polyetylenu 40/25mm</t>
  </si>
  <si>
    <t>1710503754</t>
  </si>
  <si>
    <t>28377065</t>
  </si>
  <si>
    <t>pouzdro izolační potrubní z pěnového polyetylenu 54/25mm</t>
  </si>
  <si>
    <t>468286774</t>
  </si>
  <si>
    <t>998713102</t>
  </si>
  <si>
    <t>Přesun hmot tonážní pro izolace tepelné v objektech v přes 6 do 12 m</t>
  </si>
  <si>
    <t>1247841547</t>
  </si>
  <si>
    <t>721</t>
  </si>
  <si>
    <t>Zdravotechnika - vnitřní kanalizace</t>
  </si>
  <si>
    <t>721171808</t>
  </si>
  <si>
    <t>Demontáž potrubí z PVC D přes 75 do 114</t>
  </si>
  <si>
    <t>464688592</t>
  </si>
  <si>
    <t>721173401</t>
  </si>
  <si>
    <t>Potrubí kanalizační z PVC SN 4 svodné DN 110</t>
  </si>
  <si>
    <t>231274717</t>
  </si>
  <si>
    <t>721173402</t>
  </si>
  <si>
    <t>Potrubí kanalizační z PVC SN 4 svodné DN 125</t>
  </si>
  <si>
    <t>-87774069</t>
  </si>
  <si>
    <t>721174024</t>
  </si>
  <si>
    <t>Potrubí kanalizační z PP odpadní DN 75</t>
  </si>
  <si>
    <t>1645621194</t>
  </si>
  <si>
    <t>721174025</t>
  </si>
  <si>
    <t>Potrubí kanalizační z PP odpadní DN 110</t>
  </si>
  <si>
    <t>294076590</t>
  </si>
  <si>
    <t>721174041</t>
  </si>
  <si>
    <t>Potrubí kanalizační z PP připojovací DN 32</t>
  </si>
  <si>
    <t>1903188141</t>
  </si>
  <si>
    <t>721174042</t>
  </si>
  <si>
    <t>Potrubí kanalizační z PP připojovací DN 40</t>
  </si>
  <si>
    <t>-684784080</t>
  </si>
  <si>
    <t>721174043</t>
  </si>
  <si>
    <t>Potrubí kanalizační z PP připojovací DN 50</t>
  </si>
  <si>
    <t>1285911258</t>
  </si>
  <si>
    <t>721174045</t>
  </si>
  <si>
    <t>Potrubí kanalizační z PP připojovací DN 110</t>
  </si>
  <si>
    <t>-384572054</t>
  </si>
  <si>
    <t>721211401</t>
  </si>
  <si>
    <t>Vpusť podlahová s vodorovným odtokem DN 40/50 mřížka nerez 115x115</t>
  </si>
  <si>
    <t>-693513936</t>
  </si>
  <si>
    <t>721211421</t>
  </si>
  <si>
    <t>Vpusť podlahová se svislým odtokem DN 50/75/110 mřížka nerez 115x115</t>
  </si>
  <si>
    <t>-227378455</t>
  </si>
  <si>
    <t>721220801</t>
  </si>
  <si>
    <t>Demontáž uzávěrek zápachových DN 70</t>
  </si>
  <si>
    <t>-405838988</t>
  </si>
  <si>
    <t>721229111</t>
  </si>
  <si>
    <t>Montáž zápachové uzávěrky pro pračku a myčku do DN 50 ostatní typ</t>
  </si>
  <si>
    <t>-1669762990</t>
  </si>
  <si>
    <t>1389622R</t>
  </si>
  <si>
    <t>kondenzační podomítkový sifon s kuličkou DN32</t>
  </si>
  <si>
    <t>-2131195387</t>
  </si>
  <si>
    <t>721242115</t>
  </si>
  <si>
    <t>Lapač střešních splavenin z PP s kulovým kloubem na odtoku DN 110</t>
  </si>
  <si>
    <t>-1831666231</t>
  </si>
  <si>
    <t>721273153</t>
  </si>
  <si>
    <t>Hlavice ventilační polypropylen PP DN 110</t>
  </si>
  <si>
    <t>1531407868</t>
  </si>
  <si>
    <t>721274103</t>
  </si>
  <si>
    <t>Přivzdušňovací ventil venkovní odpadních potrubí DN 110</t>
  </si>
  <si>
    <t>-1537079459</t>
  </si>
  <si>
    <t>721274122</t>
  </si>
  <si>
    <t>Přivzdušňovací ventil vnitřní odpadních potrubí DN 70</t>
  </si>
  <si>
    <t>-837929015</t>
  </si>
  <si>
    <t>721290111</t>
  </si>
  <si>
    <t>Zkouška těsnosti potrubí kanalizace vodou DN do 125</t>
  </si>
  <si>
    <t>-199411672</t>
  </si>
  <si>
    <t>72196183R</t>
  </si>
  <si>
    <t>Demontáž potrubí z PPR D do 75</t>
  </si>
  <si>
    <t>890155296</t>
  </si>
  <si>
    <t>89196711R</t>
  </si>
  <si>
    <t>Demontáž hydrantů DN 100</t>
  </si>
  <si>
    <t>1743877957</t>
  </si>
  <si>
    <t>99996110R</t>
  </si>
  <si>
    <t>Napojení nového potrubí na stávající potrubí DN100</t>
  </si>
  <si>
    <t>1730910366</t>
  </si>
  <si>
    <t>99996120R</t>
  </si>
  <si>
    <t>Napojení nového potrubí na stávající potrubí DN70</t>
  </si>
  <si>
    <t>-1891071112</t>
  </si>
  <si>
    <t>998721102</t>
  </si>
  <si>
    <t>Přesun hmot tonážní pro vnitřní kanalizace v objektech v přes 6 do 12 m</t>
  </si>
  <si>
    <t>1947444479</t>
  </si>
  <si>
    <t>722</t>
  </si>
  <si>
    <t>Zdravotechnika - vnitřní vodovod</t>
  </si>
  <si>
    <t>722130104</t>
  </si>
  <si>
    <t>Potrubí pro zavodněný systém ocelové hladké pozinkované spojované lisováním D 28x1,5 mm</t>
  </si>
  <si>
    <t>1258907381</t>
  </si>
  <si>
    <t>722130105</t>
  </si>
  <si>
    <t>Potrubí pro zavodněný systém ocelové hladké pozinkované spojované lisováním D 35x1,5 mm</t>
  </si>
  <si>
    <t>-685130637</t>
  </si>
  <si>
    <t>722130801</t>
  </si>
  <si>
    <t>Demontáž potrubí ocelové pozinkované závitové DN do 25</t>
  </si>
  <si>
    <t>735843316</t>
  </si>
  <si>
    <t>722174002</t>
  </si>
  <si>
    <t>Potrubí vodovodní plastové PPR svar polyfúze PN 16 D 20x2,8 mm</t>
  </si>
  <si>
    <t>-36744282</t>
  </si>
  <si>
    <t>722174003</t>
  </si>
  <si>
    <t>Potrubí vodovodní plastové PPR svar polyfúze PN 16 D 25x3,5 mm</t>
  </si>
  <si>
    <t>-1009526016</t>
  </si>
  <si>
    <t>722220121</t>
  </si>
  <si>
    <t>Nástěnka pro baterii G 1/2" s jedním závitem</t>
  </si>
  <si>
    <t>pár</t>
  </si>
  <si>
    <t>-913817213</t>
  </si>
  <si>
    <t>722231072</t>
  </si>
  <si>
    <t>Ventil zpětný mosazný G 1/2" PN 10 do 110°C se dvěma závity</t>
  </si>
  <si>
    <t>-559045908</t>
  </si>
  <si>
    <t>722231073</t>
  </si>
  <si>
    <t>Ventil zpětný mosazný G 3/4" PN 10 do 110°C se dvěma závity</t>
  </si>
  <si>
    <t>-78475110</t>
  </si>
  <si>
    <t>722232044</t>
  </si>
  <si>
    <t>Kohout kulový přímý G 3/4" PN 42 do 185°C vnitřní závit</t>
  </si>
  <si>
    <t>-2073684997</t>
  </si>
  <si>
    <t>722232045</t>
  </si>
  <si>
    <t>Kohout kulový přímý G 1" PN 42 do 185°C vnitřní závit</t>
  </si>
  <si>
    <t>1811085963</t>
  </si>
  <si>
    <t>722232046</t>
  </si>
  <si>
    <t>Kohout kulový přímý G 5/4" PN 42 do 185°C vnitřní závit</t>
  </si>
  <si>
    <t>-120530011</t>
  </si>
  <si>
    <t>722232047</t>
  </si>
  <si>
    <t>Kohout kulový přímý G 6/4" PN 42 do 185°C vnitřní závit</t>
  </si>
  <si>
    <t>1609818993</t>
  </si>
  <si>
    <t>722232061</t>
  </si>
  <si>
    <t>Kohout kulový přímý G 1/2" PN 42 do 185°C vnitřní závit s vypouštěním</t>
  </si>
  <si>
    <t>2014038350</t>
  </si>
  <si>
    <t>722232062</t>
  </si>
  <si>
    <t>Kohout kulový přímý G 3/4" PN 42 do 185°C vnitřní závit s vypouštěním</t>
  </si>
  <si>
    <t>-1336406540</t>
  </si>
  <si>
    <t>722232064</t>
  </si>
  <si>
    <t>Kohout kulový přímý G 5/4" PN 42 do 185°C vnitřní závit s vypouštěním</t>
  </si>
  <si>
    <t>-345588413</t>
  </si>
  <si>
    <t>722232065</t>
  </si>
  <si>
    <t>Kohout kulový přímý G 6/4" PN 42 do 185°C vnitřní závit s vypouštěním</t>
  </si>
  <si>
    <t>-1319438359</t>
  </si>
  <si>
    <t>722250132</t>
  </si>
  <si>
    <t>Hydrantový systém s tvarově stálou hadicí D 25 x 20 m celoplechový</t>
  </si>
  <si>
    <t>1398234810</t>
  </si>
  <si>
    <t>72296274R</t>
  </si>
  <si>
    <t>Demontáž a zpětná montáž hydrantu</t>
  </si>
  <si>
    <t>-47688516</t>
  </si>
  <si>
    <t>722290215</t>
  </si>
  <si>
    <t>Zkouška těsnosti vodovodního potrubí hrdlového nebo přírubového DN do 100</t>
  </si>
  <si>
    <t>450632765</t>
  </si>
  <si>
    <t>722290234</t>
  </si>
  <si>
    <t>Proplach a dezinfekce vodovodního potrubí DN do 80</t>
  </si>
  <si>
    <t>116841232</t>
  </si>
  <si>
    <t>72296403R</t>
  </si>
  <si>
    <t>Potrubí vodovodní plastové PP-RCT ( FBP ) svar polyfúze D 25x3,5 mm</t>
  </si>
  <si>
    <t>-172957562</t>
  </si>
  <si>
    <t>72296404R</t>
  </si>
  <si>
    <t>Potrubí vodovodní plastové PP-RCT ( FBP ) svar polyfúze D 32x4,4 mm</t>
  </si>
  <si>
    <t>-1375452866</t>
  </si>
  <si>
    <t>72296405R</t>
  </si>
  <si>
    <t>Potrubí vodovodní plastové PP-RCT ( FBP ) svar polyfúze D 40x5,5 mm</t>
  </si>
  <si>
    <t>-1208225640</t>
  </si>
  <si>
    <t>72296406R</t>
  </si>
  <si>
    <t>Potrubí vodovodní plastové PP-RCT ( FBP ) svar polyfúze D 50x6,9 mm</t>
  </si>
  <si>
    <t>702786790</t>
  </si>
  <si>
    <t>99996741R</t>
  </si>
  <si>
    <t>Napojení nového vodovodního potrubí na stávající potrubí v kanálu</t>
  </si>
  <si>
    <t>-1552050527</t>
  </si>
  <si>
    <t>998722102</t>
  </si>
  <si>
    <t>Přesun hmot tonážní pro vnitřní vodovod v objektech v přes 6 do 12 m</t>
  </si>
  <si>
    <t>-823795158</t>
  </si>
  <si>
    <t>725111132</t>
  </si>
  <si>
    <t>Splachovač nádržkový plastový nízkopoložený nebo vysokopoložený</t>
  </si>
  <si>
    <t>414734210</t>
  </si>
  <si>
    <t>725112022</t>
  </si>
  <si>
    <t>Klozet keramický závěsný na nosné stěny s hlubokým splachováním odpad vodorovný</t>
  </si>
  <si>
    <t>1756769285</t>
  </si>
  <si>
    <t>725121527</t>
  </si>
  <si>
    <t>Pisoárový záchodek automatický s integrovaným napájecím zdrojem</t>
  </si>
  <si>
    <t>1098843751</t>
  </si>
  <si>
    <t>725311121</t>
  </si>
  <si>
    <t>Dřez jednoduchý nerezový se zápachovou uzávěrkou s odkapávací plochou 560x480 mm a miskou</t>
  </si>
  <si>
    <t>-1225204842</t>
  </si>
  <si>
    <t>725331111</t>
  </si>
  <si>
    <t>Výlevka bez výtokových armatur keramická se sklopnou plastovou mřížkou 500 mm</t>
  </si>
  <si>
    <t>383720426</t>
  </si>
  <si>
    <t>725821312</t>
  </si>
  <si>
    <t>Baterie dřezová nástěnná páková s otáčivým kulatým ústím a délkou ramínka 300 mm</t>
  </si>
  <si>
    <t>-436671627</t>
  </si>
  <si>
    <t>725821329</t>
  </si>
  <si>
    <t>Baterie dřezová stojánková páková s vytahovací sprškou</t>
  </si>
  <si>
    <t>-2054491090</t>
  </si>
  <si>
    <t>725841312</t>
  </si>
  <si>
    <t>Baterie sprchová nástěnná páková</t>
  </si>
  <si>
    <t>488401937</t>
  </si>
  <si>
    <t>6819628R</t>
  </si>
  <si>
    <t>koupelnová sada sprchová</t>
  </si>
  <si>
    <t>1712534825</t>
  </si>
  <si>
    <t>725863311</t>
  </si>
  <si>
    <t>Zápachová uzávěrka pro bidety DN 40</t>
  </si>
  <si>
    <t>629374836</t>
  </si>
  <si>
    <t>72596202R</t>
  </si>
  <si>
    <t>Klozet keramický závěsný pro těl. postižené s oddáleným splachováním</t>
  </si>
  <si>
    <t>1592867515</t>
  </si>
  <si>
    <t>725210821</t>
  </si>
  <si>
    <t>Demontáž umyvadel bez výtokových armatur</t>
  </si>
  <si>
    <t>-1959454560</t>
  </si>
  <si>
    <t>725211615</t>
  </si>
  <si>
    <t>Umyvadlo keramické bílé šířky 500 mm s krytem na sifon připevněné na stěnu šrouby</t>
  </si>
  <si>
    <t>707007594</t>
  </si>
  <si>
    <t>725211681</t>
  </si>
  <si>
    <t>Umyvadlo keramické bílé zdravotní šířky 640 mm připevněné na stěnu šrouby</t>
  </si>
  <si>
    <t>1361211715</t>
  </si>
  <si>
    <t>725813111</t>
  </si>
  <si>
    <t>Ventil rohový bez připojovací trubičky nebo flexi hadičky G 1/2"</t>
  </si>
  <si>
    <t>-2029314790</t>
  </si>
  <si>
    <t>725820801</t>
  </si>
  <si>
    <t>Demontáž baterie nástěnné do G 3 / 4</t>
  </si>
  <si>
    <t>1842213392</t>
  </si>
  <si>
    <t>725822613</t>
  </si>
  <si>
    <t>Baterie umyvadlová stojánková páková s výpustí</t>
  </si>
  <si>
    <t>1587771630</t>
  </si>
  <si>
    <t>725829131</t>
  </si>
  <si>
    <t>Montáž baterie umyvadlové stojánkové G 1/2" ostatní typ</t>
  </si>
  <si>
    <t>-29597087</t>
  </si>
  <si>
    <t>55145692</t>
  </si>
  <si>
    <t>baterie umyvadlová stojánková páková s prodlouženou pákou (lékařská)</t>
  </si>
  <si>
    <t>-731641213</t>
  </si>
  <si>
    <t>998725102</t>
  </si>
  <si>
    <t>Přesun hmot tonážní pro zařizovací předměty v objektech v přes 6 do 12 m</t>
  </si>
  <si>
    <t>1549951026</t>
  </si>
  <si>
    <t>726</t>
  </si>
  <si>
    <t>Zdravotechnika - předstěnové instalace</t>
  </si>
  <si>
    <t>726131001</t>
  </si>
  <si>
    <t>Instalační předstěna pro umyvadlo do v 1120 mm se stojánkovou baterií do lehkých stěn s kovovou kcí</t>
  </si>
  <si>
    <t>1146174232</t>
  </si>
  <si>
    <t>726131002</t>
  </si>
  <si>
    <t>Instalační předstěna pro umyvadlo do v 1120 mm pro tělesně postižené do lehkých stěn s kovovou kcí</t>
  </si>
  <si>
    <t>-642878598</t>
  </si>
  <si>
    <t>726131021</t>
  </si>
  <si>
    <t>Instalační předstěna pro pisoár v 1300 mm do lehkých stěn s kovovou kcí</t>
  </si>
  <si>
    <t>1250939967</t>
  </si>
  <si>
    <t>726131041</t>
  </si>
  <si>
    <t>Instalační předstěna pro klozet závěsný v 1120 mm s ovládáním zepředu do lehkých stěn s kovovou kcí</t>
  </si>
  <si>
    <t>679727829</t>
  </si>
  <si>
    <t>726131043</t>
  </si>
  <si>
    <t>Instalační předstěna pro klozet závěsný v 1120 mm s ovládáním zepředu pro postižené do stěn s kov kcí</t>
  </si>
  <si>
    <t>561552726</t>
  </si>
  <si>
    <t>726191001</t>
  </si>
  <si>
    <t>Zvukoizolační souprava pro klozet a bidet</t>
  </si>
  <si>
    <t>-968364931</t>
  </si>
  <si>
    <t>726191002</t>
  </si>
  <si>
    <t>Souprava pro předstěnovou montáž</t>
  </si>
  <si>
    <t>-66856198</t>
  </si>
  <si>
    <t>998726112</t>
  </si>
  <si>
    <t>Přesun hmot tonážní pro instalační prefabrikáty v objektech v přes 6 do 12 m</t>
  </si>
  <si>
    <t>1635138633</t>
  </si>
  <si>
    <t>727</t>
  </si>
  <si>
    <t>Zdravotechnika - požární ochrana</t>
  </si>
  <si>
    <t>72796313R</t>
  </si>
  <si>
    <t>Protipožární manžeta prostupu plastového potrubí s izolací D 50 mm stropem tl 400 mm požární odolnost EI 90-120</t>
  </si>
  <si>
    <t>-1044241005</t>
  </si>
  <si>
    <t>72796315R</t>
  </si>
  <si>
    <t xml:space="preserve">Protipožární manžeta prostupu plastového potrubí s izolací  D 75 mm stropem tl 400 mm požární odolnost EI 90-120</t>
  </si>
  <si>
    <t>-1611841034</t>
  </si>
  <si>
    <t>72796317R</t>
  </si>
  <si>
    <t>Protipožární manžeta prostupu plastového potrubí s izolací D 110 mm stropem tl 400 mm požární odolnost EI 90-120</t>
  </si>
  <si>
    <t>-72025704</t>
  </si>
  <si>
    <t>72796512R</t>
  </si>
  <si>
    <t xml:space="preserve">Dozdění, dobetonování, zaplnění montážního otvoru po instalaci potrubí - zeď  tl. 150-200 mm - otvor 500x150 mm</t>
  </si>
  <si>
    <t>256353665</t>
  </si>
  <si>
    <t>72796514R</t>
  </si>
  <si>
    <t xml:space="preserve">Dozdění, dobetonování, zaplnění montážního otvoru po instalaci potrubí - zeď  tl. 150-200 mm - otvor 350x100 mm</t>
  </si>
  <si>
    <t>855793093</t>
  </si>
  <si>
    <t>72796516R</t>
  </si>
  <si>
    <t xml:space="preserve">Dozdění, dobetonování, zaplnění montážního otvoru po instalaci potrubí - zeď  tl. 150-200 mm - otvor 200x100 mm</t>
  </si>
  <si>
    <t>-291201522</t>
  </si>
  <si>
    <t>72796518R</t>
  </si>
  <si>
    <t xml:space="preserve">Dozdění, dobetonování, zaplnění montážního otvoru po instalaci potrubí - stropem  tl. 400 mm - otvor 300x150 mm</t>
  </si>
  <si>
    <t>-456203684</t>
  </si>
  <si>
    <t>72796519R</t>
  </si>
  <si>
    <t xml:space="preserve">Dozdění, dobetonování, zaplnění montážního otvoru po instalaci potrubí - stropem  tl. 400 mm - otvor 150x150 mm</t>
  </si>
  <si>
    <t>1025432579</t>
  </si>
  <si>
    <t>72796520R</t>
  </si>
  <si>
    <t xml:space="preserve">Dozdění, dobetonování, zaplnění montážního otvoru po instalaci potrubí - stropem  tl. 400 mm - otvor 100x100 mm</t>
  </si>
  <si>
    <t>-506960862</t>
  </si>
  <si>
    <t>99896111R</t>
  </si>
  <si>
    <t>Přesun hmot tonážní pro požární ochranu v objektech výšky do 12 m</t>
  </si>
  <si>
    <t>1643412686</t>
  </si>
  <si>
    <t>751</t>
  </si>
  <si>
    <t>751398021</t>
  </si>
  <si>
    <t>Montáž větrací mřížky stěnové do 0,040 m2</t>
  </si>
  <si>
    <t>-1459499872</t>
  </si>
  <si>
    <t>4299631R</t>
  </si>
  <si>
    <t>mřížka stěnová otevřená jednořadá kovová úhel lamel 0° 150x150mm</t>
  </si>
  <si>
    <t>168776553</t>
  </si>
  <si>
    <t>751398022</t>
  </si>
  <si>
    <t>Montáž větrací mřížky stěnové přes 0,040 do 0,100 m2</t>
  </si>
  <si>
    <t>-1903659522</t>
  </si>
  <si>
    <t>4299635R</t>
  </si>
  <si>
    <t>mřížka stěnová otevřená jednořadá kovová úhel lamel 0° 300x300mm</t>
  </si>
  <si>
    <t>-291445426</t>
  </si>
  <si>
    <t>998751101</t>
  </si>
  <si>
    <t>Přesun hmot tonážní pro vzduchotechniku v objektech výšky do 12 m</t>
  </si>
  <si>
    <t>-608508073</t>
  </si>
  <si>
    <t>-163300530</t>
  </si>
  <si>
    <t>46-M</t>
  </si>
  <si>
    <t>Zemní práce při extr.mont.pracích</t>
  </si>
  <si>
    <t>460010025</t>
  </si>
  <si>
    <t>Vytyčení trasy inženýrských sítí v zastavěném prostoru</t>
  </si>
  <si>
    <t>km</t>
  </si>
  <si>
    <t>-1405447792</t>
  </si>
  <si>
    <t>HZS</t>
  </si>
  <si>
    <t>Hodinové zúčtovací sazby</t>
  </si>
  <si>
    <t>HZS1291</t>
  </si>
  <si>
    <t>Hodinová zúčtovací sazba pomocný stavební dělník</t>
  </si>
  <si>
    <t>1061625920</t>
  </si>
  <si>
    <t>HZS1301</t>
  </si>
  <si>
    <t>Hodinová zúčtovací sazba zedník</t>
  </si>
  <si>
    <t>1047803803</t>
  </si>
  <si>
    <t>D.1.4.3 -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</si>
  <si>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</si>
  <si>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</si>
  <si>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</si>
  <si>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713463311</t>
  </si>
  <si>
    <t>Montáž izolace tepelné potrubí potrubními pouzdry s Al fólií s přesahem Al páskou 1x D do 50 mm</t>
  </si>
  <si>
    <t>813294825</t>
  </si>
  <si>
    <t>63154002</t>
  </si>
  <si>
    <t>pouzdro izolační potrubní z minerální vlny s Al fólií max. 250/100°C 15/20mm</t>
  </si>
  <si>
    <t>-54360695</t>
  </si>
  <si>
    <t>63154005</t>
  </si>
  <si>
    <t>pouzdro izolační potrubní z minerální vlny s Al fólií max. 250/100°C 28/20mm</t>
  </si>
  <si>
    <t>-831863476</t>
  </si>
  <si>
    <t>63154532</t>
  </si>
  <si>
    <t>pouzdro izolační potrubní z minerální vlny s Al fólií max. 250/100°C 35/30mm</t>
  </si>
  <si>
    <t>45043395</t>
  </si>
  <si>
    <t>713463312</t>
  </si>
  <si>
    <t>Montáž izolace tepelné potrubí potrubními pouzdry s Al fólií s přesahem Al páskou 1x D přes 50 do 100 mm</t>
  </si>
  <si>
    <t>42146892</t>
  </si>
  <si>
    <t>63154014</t>
  </si>
  <si>
    <t>pouzdro izolační potrubní z minerální vlny s Al fólií max. 250/100°C 54/30mm</t>
  </si>
  <si>
    <t>938476077</t>
  </si>
  <si>
    <t>-1253514230</t>
  </si>
  <si>
    <t>28377096</t>
  </si>
  <si>
    <t>pouzdro izolační potrubní z pěnového polyetylenu 15/20mm</t>
  </si>
  <si>
    <t>1533934423</t>
  </si>
  <si>
    <t>28377045</t>
  </si>
  <si>
    <t>pouzdro izolační potrubní z pěnového polyetylenu 22/20mm</t>
  </si>
  <si>
    <t>-1517231203</t>
  </si>
  <si>
    <t>-136578898</t>
  </si>
  <si>
    <t>-1659949779</t>
  </si>
  <si>
    <t>-131446066</t>
  </si>
  <si>
    <t>-96626327</t>
  </si>
  <si>
    <t>-1796131351</t>
  </si>
  <si>
    <t>727112023</t>
  </si>
  <si>
    <t>Trubní ucpávka ocelového potrubí s hořlavou izolací DN 50 stěnou tl 100 mm požární odolnost EI 60-120</t>
  </si>
  <si>
    <t>-987518394</t>
  </si>
  <si>
    <t>727212113</t>
  </si>
  <si>
    <t>Trubní ucpávka plastového potrubí bez izolace D 50 mm stěnou tl 100 mm požární odolnost EI 90-120</t>
  </si>
  <si>
    <t>1058320312</t>
  </si>
  <si>
    <t>727222123</t>
  </si>
  <si>
    <t>Protipožární manžeta prostupu plastového potrubí bez izolace D 50 mm stěnou tl 100 mm požární odolnost EI 90-120</t>
  </si>
  <si>
    <t>1031447447</t>
  </si>
  <si>
    <t>72796538R</t>
  </si>
  <si>
    <t xml:space="preserve">Dozdění, dobetonování, zaplnění montážního otvoru po instalaci potrubí - zeď  tl. 150-300 mm - otvor 200 x250 mm</t>
  </si>
  <si>
    <t>-366100352</t>
  </si>
  <si>
    <t>-1281378540</t>
  </si>
  <si>
    <t>733</t>
  </si>
  <si>
    <t>Ústřední vytápění - rozvodné potrubí</t>
  </si>
  <si>
    <t>733222101</t>
  </si>
  <si>
    <t>Potrubí měděné polotvrdé spojované měkkým pájením D 12x1 mm</t>
  </si>
  <si>
    <t>899637447</t>
  </si>
  <si>
    <t>73396214R</t>
  </si>
  <si>
    <t>Potrubí měděné polotvrdé spojované měkkým pájením D 28x1,5 mm</t>
  </si>
  <si>
    <t>1764023853</t>
  </si>
  <si>
    <t>733223106</t>
  </si>
  <si>
    <t>Potrubí měděné tvrdé spojované měkkým pájením D 35x1,5 mm</t>
  </si>
  <si>
    <t>2082308764</t>
  </si>
  <si>
    <t>733223108</t>
  </si>
  <si>
    <t>Potrubí měděné tvrdé spojované měkkým pájením D 54x2 mm</t>
  </si>
  <si>
    <t>-2128042205</t>
  </si>
  <si>
    <t>733291101</t>
  </si>
  <si>
    <t>Zkouška těsnosti potrubí měděné D do 35x1,5</t>
  </si>
  <si>
    <t>-1692196050</t>
  </si>
  <si>
    <t>733291102</t>
  </si>
  <si>
    <t>Zkouška těsnosti potrubí měděné D přes 35x1,5 do 64x2</t>
  </si>
  <si>
    <t>1254282794</t>
  </si>
  <si>
    <t>733391101</t>
  </si>
  <si>
    <t>Zkouška těsnosti potrubí plastové D do 32x3,0</t>
  </si>
  <si>
    <t>491718159</t>
  </si>
  <si>
    <t>733391102</t>
  </si>
  <si>
    <t>Zkouška těsnosti potrubí plastové D přes 32x3 do 50x4,6</t>
  </si>
  <si>
    <t>-541595182</t>
  </si>
  <si>
    <t>733322221</t>
  </si>
  <si>
    <t>Potrubí plastové z PE-Xa spojované plastovou objímkou D 16x2,2</t>
  </si>
  <si>
    <t>281052711</t>
  </si>
  <si>
    <t>733322222</t>
  </si>
  <si>
    <t>Potrubí plastové z PE-Xa spojované plastovou objímkou D 20x2,8</t>
  </si>
  <si>
    <t>1998216251</t>
  </si>
  <si>
    <t>733322223</t>
  </si>
  <si>
    <t>Potrubí plastové z PE-Xa spojované plastovou objímkou D 25x3,5</t>
  </si>
  <si>
    <t>1030100104</t>
  </si>
  <si>
    <t>733322224</t>
  </si>
  <si>
    <t>Potrubí plastové z PE-Xa spojované plastovou objímkou D 32x4,4</t>
  </si>
  <si>
    <t>-1608320023</t>
  </si>
  <si>
    <t>733322225</t>
  </si>
  <si>
    <t>Potrubí plastové z PE-Xa spojované plastovou objímkou D 40x5,5</t>
  </si>
  <si>
    <t>-922051196</t>
  </si>
  <si>
    <t>733322236</t>
  </si>
  <si>
    <t>Potrubí plastové z PE-Xa spojované kovovou objímkou D 50x6,9</t>
  </si>
  <si>
    <t>243139593</t>
  </si>
  <si>
    <t>99996410R</t>
  </si>
  <si>
    <t>Napojení na stávající topnou soustavu</t>
  </si>
  <si>
    <t>630162114</t>
  </si>
  <si>
    <t>998733102</t>
  </si>
  <si>
    <t>Přesun hmot tonážní pro rozvody potrubí v objektech v přes 6 do 12 m</t>
  </si>
  <si>
    <t>1830051999</t>
  </si>
  <si>
    <t>734</t>
  </si>
  <si>
    <t>Ústřední vytápění - armatury</t>
  </si>
  <si>
    <t>734211119</t>
  </si>
  <si>
    <t>Ventil závitový odvzdušňovací G 3/8 PN 14 do 120°C automatický</t>
  </si>
  <si>
    <t>-1878875985</t>
  </si>
  <si>
    <t>734220102</t>
  </si>
  <si>
    <t>Ventil závitový regulační přímý G 1 PN 20 do 100°C vyvažovací</t>
  </si>
  <si>
    <t>1190649582</t>
  </si>
  <si>
    <t>734220104</t>
  </si>
  <si>
    <t>Ventil závitový regulační přímý G 6/4 PN 20 do 100°C vyvažovací</t>
  </si>
  <si>
    <t>1603181595</t>
  </si>
  <si>
    <t>734221682</t>
  </si>
  <si>
    <t>Termostatická hlavice kapalinová PN 10 do 110°C otopných těles VK</t>
  </si>
  <si>
    <t>-2079984612</t>
  </si>
  <si>
    <t>734261402</t>
  </si>
  <si>
    <t>Armatura připojovací rohová G 1/2x18 PN 10 do 110°C radiátorů typu VK</t>
  </si>
  <si>
    <t>-1715911018</t>
  </si>
  <si>
    <t>734292771</t>
  </si>
  <si>
    <t>Kohout kulový přímý G 3/8 PN 42 do 185°C plnoprůtokový s koulí DADO vnitřní závit</t>
  </si>
  <si>
    <t>-725906865</t>
  </si>
  <si>
    <t>73496113R</t>
  </si>
  <si>
    <t>Kohout kulový plnící a vypouštěcí G 1/2 PN 10 do 120°C závitový s připojením na hadici</t>
  </si>
  <si>
    <t>1320570463</t>
  </si>
  <si>
    <t>73496114R</t>
  </si>
  <si>
    <t>Kohout kulový plnící a vypouštěcí G 3/4 PN 10 do 120°C závitový s napojením na hadici</t>
  </si>
  <si>
    <t>-218510232</t>
  </si>
  <si>
    <t>734292726</t>
  </si>
  <si>
    <t>Kohout kulový přímý G 5/4 PN 42 do 185°C vnitřní závit s vypouštěním</t>
  </si>
  <si>
    <t>-1979720715</t>
  </si>
  <si>
    <t>734292728</t>
  </si>
  <si>
    <t>Kohout kulový přímý G 2 PN 42 do 185°C vnitřní závit s vypouštěním</t>
  </si>
  <si>
    <t>-285786435</t>
  </si>
  <si>
    <t>734491102</t>
  </si>
  <si>
    <t>Ventil závitový regulační přímý G 1 PN 20 do 100°C měřící k vyvažovacímu ventilu</t>
  </si>
  <si>
    <t>1069066535</t>
  </si>
  <si>
    <t>734491104</t>
  </si>
  <si>
    <t>Ventil závitový regulační přímý G 6/4 PN 20 do 100°C měřící k vyvažovacímu ventilu</t>
  </si>
  <si>
    <t>1472779868</t>
  </si>
  <si>
    <t>73496148R</t>
  </si>
  <si>
    <t>Šroubení regulační radiátorové tzv. H G 1/2 - 3/4 s vypouštěním</t>
  </si>
  <si>
    <t>-158172822</t>
  </si>
  <si>
    <t>73496915R</t>
  </si>
  <si>
    <t>Montáž ostatních armatur</t>
  </si>
  <si>
    <t>720042263</t>
  </si>
  <si>
    <t>1269681R</t>
  </si>
  <si>
    <t>T-připojovací garnitura RAUTITAN 16/250 mm</t>
  </si>
  <si>
    <t>-97041875</t>
  </si>
  <si>
    <t>28655011</t>
  </si>
  <si>
    <t>šroubení svěrné připojovací se závitem EK 3/4" na potrubí 14x1,5mm</t>
  </si>
  <si>
    <t>-1112185006</t>
  </si>
  <si>
    <t>1459644R</t>
  </si>
  <si>
    <t>spojka plast. potrubí FLEX 40x4,4 - CU 28x1,0</t>
  </si>
  <si>
    <t>2027532461</t>
  </si>
  <si>
    <t>1459636R</t>
  </si>
  <si>
    <t>spojka plast. potrubí FLEX 16x2,2 - CU 12x1,0</t>
  </si>
  <si>
    <t>-1663283541</t>
  </si>
  <si>
    <t>1459645R</t>
  </si>
  <si>
    <t>spojka plast. potrubí FLEX 50x6,9 - CU 35x1,5</t>
  </si>
  <si>
    <t>1252252062</t>
  </si>
  <si>
    <t>998734102</t>
  </si>
  <si>
    <t>Přesun hmot tonážní pro armatury v objektech v přes 6 do 12 m</t>
  </si>
  <si>
    <t>-1022184499</t>
  </si>
  <si>
    <t>735</t>
  </si>
  <si>
    <t>Ústřední vytápění - otopná tělesa</t>
  </si>
  <si>
    <t>735152451</t>
  </si>
  <si>
    <t>Otopné těleso panelové VK dvoudeskové 1 přídavná přestupní plocha výška/délka 500/400 mm výkon 447 W</t>
  </si>
  <si>
    <t>602516440</t>
  </si>
  <si>
    <t>735152455</t>
  </si>
  <si>
    <t>Otopné těleso panelové VK dvoudeskové 1 přídavná přestupní plocha výška/délka 500/800 mm výkon 894 W</t>
  </si>
  <si>
    <t>-1332566063</t>
  </si>
  <si>
    <t>735152457</t>
  </si>
  <si>
    <t>Otopné těleso panelové VK dvoudeskové 1 přídavná přestupní plocha výška/délka 500/1000 mm výkon 1117 W</t>
  </si>
  <si>
    <t>-1035645369</t>
  </si>
  <si>
    <t>735152459</t>
  </si>
  <si>
    <t>Otopné těleso panelové VK dvoudeskové 1 přídavná přestupní plocha výška/délka 500/1200 mm výkon 1340 W</t>
  </si>
  <si>
    <t>-516037959</t>
  </si>
  <si>
    <t>735152493</t>
  </si>
  <si>
    <t>Otopné těleso panelové VK dvoudeskové 1 přídavná přestupní plocha výška/délka 900/600 mm výkon 1052 W</t>
  </si>
  <si>
    <t>63843191</t>
  </si>
  <si>
    <t>735152495</t>
  </si>
  <si>
    <t>Otopné těleso panelové VK dvoudeskové 1 přídavná přestupní plocha výška/délka 900/800 mm výkon 1403 W</t>
  </si>
  <si>
    <t>530535003</t>
  </si>
  <si>
    <t>998735102</t>
  </si>
  <si>
    <t>Přesun hmot tonážní pro otopná tělesa v objektech v přes 6 do 12 m</t>
  </si>
  <si>
    <t>-1893778706</t>
  </si>
  <si>
    <t>-1856460653</t>
  </si>
  <si>
    <t>1968157443</t>
  </si>
  <si>
    <t>043103280</t>
  </si>
  <si>
    <t>Zkoušky bez rozlišení - provozní, dilatační topná zkouška systému</t>
  </si>
  <si>
    <t>-1105139825</t>
  </si>
  <si>
    <t>043134180</t>
  </si>
  <si>
    <t>Napuštění celé TS upravenou vodou</t>
  </si>
  <si>
    <t>292296143</t>
  </si>
  <si>
    <t>043144150</t>
  </si>
  <si>
    <t>Proplach celé topné soustavy</t>
  </si>
  <si>
    <t>-667429392</t>
  </si>
  <si>
    <t>043203730</t>
  </si>
  <si>
    <t>Měření, monitoring, rozbory bez rozlišení</t>
  </si>
  <si>
    <t>-1878847112</t>
  </si>
  <si>
    <t>044002000</t>
  </si>
  <si>
    <t>Revize</t>
  </si>
  <si>
    <t>-2087476187</t>
  </si>
  <si>
    <t>04420720R</t>
  </si>
  <si>
    <t>Spoluúčast na zprovoznění MaR</t>
  </si>
  <si>
    <t>1328834855</t>
  </si>
  <si>
    <t>091003100</t>
  </si>
  <si>
    <t>Vyvážení armatury STAD pomocí měřícího přístroje CBI + protokol</t>
  </si>
  <si>
    <t>-1535956482</t>
  </si>
  <si>
    <t>091003410</t>
  </si>
  <si>
    <t>Závěs potrubí, konzole, objímky, pomocný montážní materiál a ostatní</t>
  </si>
  <si>
    <t>-825202503</t>
  </si>
  <si>
    <t>092203050</t>
  </si>
  <si>
    <t>Náklady na zaškolení a zkušení provoz</t>
  </si>
  <si>
    <t>-1952188773</t>
  </si>
  <si>
    <t>D.1.4.4 - Silnoproudá ele...</t>
  </si>
  <si>
    <t xml:space="preserve">    741 - Elektroinstalace - silnoproud</t>
  </si>
  <si>
    <t>741</t>
  </si>
  <si>
    <t>Elektroinstalace - silnoproud</t>
  </si>
  <si>
    <t>741110042</t>
  </si>
  <si>
    <t>Montáž trubka plastová ohebná D přes 23 do 35 mm uložená pevně</t>
  </si>
  <si>
    <t>435214716</t>
  </si>
  <si>
    <t>34571073</t>
  </si>
  <si>
    <t>trubka elektroinstalační ohebná z PVC (EN) 2325</t>
  </si>
  <si>
    <t>-1161846621</t>
  </si>
  <si>
    <t>741110511</t>
  </si>
  <si>
    <t>Montáž lišta a kanálek vkládací šířky do 60 mm s víčkem</t>
  </si>
  <si>
    <t>-1178373425</t>
  </si>
  <si>
    <t>34571012</t>
  </si>
  <si>
    <t>lišta elektroinstalační vkládací 40x15mm</t>
  </si>
  <si>
    <t>1734920594</t>
  </si>
  <si>
    <t>741112001</t>
  </si>
  <si>
    <t>Montáž krabice zapuštěná plastová kruhová</t>
  </si>
  <si>
    <t>1120841537</t>
  </si>
  <si>
    <t>34571457</t>
  </si>
  <si>
    <t>krabice pod omítku PVC odbočná kruhová D 70mm s víčkem</t>
  </si>
  <si>
    <t>-1702195004</t>
  </si>
  <si>
    <t>741112061</t>
  </si>
  <si>
    <t>Montáž krabice přístrojová zapuštěná plastová kruhová</t>
  </si>
  <si>
    <t>-694715007</t>
  </si>
  <si>
    <t>34571450</t>
  </si>
  <si>
    <t>krabice pod omítku PVC přístrojová kruhová D 70mm</t>
  </si>
  <si>
    <t>-1791528943</t>
  </si>
  <si>
    <t>741112101</t>
  </si>
  <si>
    <t>Montáž rozvodka zapuštěná plastová kruhová</t>
  </si>
  <si>
    <t>979840176</t>
  </si>
  <si>
    <t>34571521</t>
  </si>
  <si>
    <t>krabice pod omítku PVC odbočná kruhová D 70mm s víčkem a svorkovnicí</t>
  </si>
  <si>
    <t>-363031841</t>
  </si>
  <si>
    <t>741120001</t>
  </si>
  <si>
    <t>Montáž vodič Cu izolovaný plný a laněný žíla 0,35-6 mm2 pod omítku (např. CY)</t>
  </si>
  <si>
    <t>-1967908486</t>
  </si>
  <si>
    <t>34141027</t>
  </si>
  <si>
    <t>vodič propojovací flexibilní jádro Cu lanované izolace PVC 450/750V (H07V-K) 1x6mm2</t>
  </si>
  <si>
    <t>567483202</t>
  </si>
  <si>
    <t>741122011</t>
  </si>
  <si>
    <t>Montáž kabel Cu bez ukončení uložený pod omítku plný kulatý 2x1,5 až 2,5 mm2 (např. CYKY)</t>
  </si>
  <si>
    <t>-2041247478</t>
  </si>
  <si>
    <t>10.049.640</t>
  </si>
  <si>
    <t>CYKY-O 2x1,5 (2Dx1,5)</t>
  </si>
  <si>
    <t>-706642780</t>
  </si>
  <si>
    <t>741122015</t>
  </si>
  <si>
    <t>Montáž kabel Cu bez ukončení uložený pod omítku plný kulatý 3x1,5 mm2 (např. CYKY)</t>
  </si>
  <si>
    <t>1859919558</t>
  </si>
  <si>
    <t>10.051.448</t>
  </si>
  <si>
    <t>CYKY-J 3x1,5 (3Cx 1,5)</t>
  </si>
  <si>
    <t>-530296911</t>
  </si>
  <si>
    <t>10.048.186</t>
  </si>
  <si>
    <t>CYKY-O 3x1,5 (3Ax1,5)</t>
  </si>
  <si>
    <t>-2000700013</t>
  </si>
  <si>
    <t>741122016</t>
  </si>
  <si>
    <t>Montáž kabel Cu bez ukončení uložený pod omítku plný kulatý 3x2,5 až 6 mm2 (např. CYKY)</t>
  </si>
  <si>
    <t>1044318191</t>
  </si>
  <si>
    <t>34111036</t>
  </si>
  <si>
    <t>kabel instalační jádro Cu plné izolace PVC plášť PVC 450/750V (CYKY) 3x2,5mm2</t>
  </si>
  <si>
    <t>-1823920290</t>
  </si>
  <si>
    <t>741122031</t>
  </si>
  <si>
    <t>Montáž kabel Cu bez ukončení uložený pod omítku plný kulatý 5x1,5 až 2,5 mm2 (např. CYKY)</t>
  </si>
  <si>
    <t>-758021399</t>
  </si>
  <si>
    <t>34111094</t>
  </si>
  <si>
    <t>kabel instalační jádro Cu plné izolace PVC plášť PVC 450/750V (CYKY) 5x2,5mm2</t>
  </si>
  <si>
    <t>-1716541917</t>
  </si>
  <si>
    <t>34111090</t>
  </si>
  <si>
    <t>kabel instalační jádro Cu plné izolace PVC plášť PVC 450/750V (CYKY) 5x1,5mm2</t>
  </si>
  <si>
    <t>-1840348013</t>
  </si>
  <si>
    <t>741122032</t>
  </si>
  <si>
    <t>Montáž kabel Cu bez ukončení uložený pod omítku plný kulatý 5x4 až 6 mm2 (např. CYKY)</t>
  </si>
  <si>
    <t>-391546787</t>
  </si>
  <si>
    <t>34111100</t>
  </si>
  <si>
    <t>kabel instalační jádro Cu plné izolace PVC plášť PVC 450/750V (CYKY) 5x6mm2</t>
  </si>
  <si>
    <t>-866738674</t>
  </si>
  <si>
    <t>741130001</t>
  </si>
  <si>
    <t>Ukončení vodič izolovaný do 2,5 mm2 v rozváděči nebo na přístroji</t>
  </si>
  <si>
    <t>-1948346240</t>
  </si>
  <si>
    <t>741130004</t>
  </si>
  <si>
    <t>Ukončení vodič izolovaný do 6 mm2 v rozváděči nebo na přístroji</t>
  </si>
  <si>
    <t>-1468006296</t>
  </si>
  <si>
    <t>741210002</t>
  </si>
  <si>
    <t>Montáž rozvodnice oceloplechová nebo plastová běžná do 50 kg</t>
  </si>
  <si>
    <t>-669207207</t>
  </si>
  <si>
    <t>1229466</t>
  </si>
  <si>
    <t>ROZVODNICE ZAPUSTENA 96M S DVERMI U42</t>
  </si>
  <si>
    <t>-431566815</t>
  </si>
  <si>
    <t>741310101</t>
  </si>
  <si>
    <t>Montáž spínač (polo)zapuštěný bezšroubové připojení 1-jednopólový se zapojením vodičů</t>
  </si>
  <si>
    <t>-1881686028</t>
  </si>
  <si>
    <t>34539010</t>
  </si>
  <si>
    <t>přístroj spínače jednopólového, řazení 1, 1So bezšroubové svorky</t>
  </si>
  <si>
    <t>-1106595097</t>
  </si>
  <si>
    <t>34539049</t>
  </si>
  <si>
    <t>kryt spínače jednoduchý</t>
  </si>
  <si>
    <t>-1580925106</t>
  </si>
  <si>
    <t>34539059</t>
  </si>
  <si>
    <t>rámeček jednonásobný</t>
  </si>
  <si>
    <t>1959092608</t>
  </si>
  <si>
    <t>741310102</t>
  </si>
  <si>
    <t>Montáž spínač (polo)zapuštěný bezšroubové připojení 1S-jednopólový se signální doutnavkou se zapojením vodičů</t>
  </si>
  <si>
    <t>1400276056</t>
  </si>
  <si>
    <t>34539015</t>
  </si>
  <si>
    <t>přístroj spínače jednopólového, řazení 1, 1So, 1S bezšroubové svorky</t>
  </si>
  <si>
    <t>191661221</t>
  </si>
  <si>
    <t>34539030</t>
  </si>
  <si>
    <t>doutnavka signalizační 2 mA (univerzální)</t>
  </si>
  <si>
    <t>1261407892</t>
  </si>
  <si>
    <t>34539051</t>
  </si>
  <si>
    <t>kryt spínače jednoduchý, s průzorem</t>
  </si>
  <si>
    <t>808529011</t>
  </si>
  <si>
    <t>-1826210490</t>
  </si>
  <si>
    <t>741310114</t>
  </si>
  <si>
    <t>Montáž ovladač (polo)zapuštěný bezšroubové připojení 1/0So-zapínací s orientační doutnavkou se zapojením vodičů</t>
  </si>
  <si>
    <t>-1376519249</t>
  </si>
  <si>
    <t>34539021</t>
  </si>
  <si>
    <t>přístroj ovládače zapínacího, řazení 1/0, 1/0S, 1/0So bezšroubové svorky</t>
  </si>
  <si>
    <t>1503168638</t>
  </si>
  <si>
    <t>34539027</t>
  </si>
  <si>
    <t>doutnavka orientační 0,5 mA (univerzální), světlo oranžové</t>
  </si>
  <si>
    <t>1833729812</t>
  </si>
  <si>
    <t>-2027329890</t>
  </si>
  <si>
    <t>-1447811474</t>
  </si>
  <si>
    <t>741310121</t>
  </si>
  <si>
    <t>Montáž přepínač (polo)zapuštěný bezšroubové připojení 5-seriový se zapojením vodičů</t>
  </si>
  <si>
    <t>1145469834</t>
  </si>
  <si>
    <t>34539012</t>
  </si>
  <si>
    <t>přístroj přepínače sériového, řazení 5 bezšroubové svorky</t>
  </si>
  <si>
    <t>419472089</t>
  </si>
  <si>
    <t>34539050</t>
  </si>
  <si>
    <t>kryt spínače dělený</t>
  </si>
  <si>
    <t>1579894413</t>
  </si>
  <si>
    <t>2032751990</t>
  </si>
  <si>
    <t>741311004</t>
  </si>
  <si>
    <t>Montáž čidlo pohybu nástěnné se zapojením vodičů</t>
  </si>
  <si>
    <t>-893774092</t>
  </si>
  <si>
    <t>RMAT0001</t>
  </si>
  <si>
    <t>Pohybové čidlo-radarové MS2-N</t>
  </si>
  <si>
    <t>-1953695012</t>
  </si>
  <si>
    <t>741313002</t>
  </si>
  <si>
    <t>Montáž zásuvka (polo)zapuštěná bezšroubové připojení 2P+PE dvojí zapojení - průběžná se zapojením vodičů</t>
  </si>
  <si>
    <t>1775412180</t>
  </si>
  <si>
    <t>34555241</t>
  </si>
  <si>
    <t>přístroj zásuvky zápustné jednonásobné, krytka s clonkami, bezšroubové svorky</t>
  </si>
  <si>
    <t>1325402496</t>
  </si>
  <si>
    <t>925052810</t>
  </si>
  <si>
    <t>34539060</t>
  </si>
  <si>
    <t>rámeček dvojnásobný</t>
  </si>
  <si>
    <t>-1916014923</t>
  </si>
  <si>
    <t>741313004</t>
  </si>
  <si>
    <t>Montáž zásuvka (polo)zapuštěná bezšroubové připojení 2x(2P+PE) dvojnásobná šikmá se zapojením vodičů</t>
  </si>
  <si>
    <t>2119542041</t>
  </si>
  <si>
    <t>34555242</t>
  </si>
  <si>
    <t>zásuvka zápustná dvojnásobná, šikmá, s clonkami, bezšroubové svorky</t>
  </si>
  <si>
    <t>-2049711101</t>
  </si>
  <si>
    <t>741313005</t>
  </si>
  <si>
    <t>Montáž zásuvka (polo)zapuštěná bezšroubové připojení 2P + PE s přepěťovou ochranou se zapojením vodičů</t>
  </si>
  <si>
    <t>512615334</t>
  </si>
  <si>
    <t>34555244</t>
  </si>
  <si>
    <t>přístroj zásuvky zápustné jednonásobné s optickou přepěťovou ochranou, krytka s clonkami, bezšroubové svorky</t>
  </si>
  <si>
    <t>-716602045</t>
  </si>
  <si>
    <t>741320105</t>
  </si>
  <si>
    <t>Montáž jističů jednopólových nn do 25 A ve skříni se zapojením vodičů</t>
  </si>
  <si>
    <t>-1866559096</t>
  </si>
  <si>
    <t>35822111</t>
  </si>
  <si>
    <t>jistič 1-pólový 16 A vypínací charakteristika B vypínací schopnost 10 kA</t>
  </si>
  <si>
    <t>-1299869779</t>
  </si>
  <si>
    <t>35822117</t>
  </si>
  <si>
    <t>jistič 1-pólový 10 A vypínací charakteristika C vypínací schopnost 10 kA</t>
  </si>
  <si>
    <t>-1116010163</t>
  </si>
  <si>
    <t>741320165</t>
  </si>
  <si>
    <t>Montáž jističů třípólových nn do 25 A ve skříni se zapojením vodičů</t>
  </si>
  <si>
    <t>624303872</t>
  </si>
  <si>
    <t>35822166</t>
  </si>
  <si>
    <t>jistič 3-pólový 16 A vypínací charakteristika C vypínací schopnost 10 kA</t>
  </si>
  <si>
    <t>520997965</t>
  </si>
  <si>
    <t>35822403</t>
  </si>
  <si>
    <t>jistič 3-pólový 25 A vypínací charakteristika B vypínací schopnost 10 kA</t>
  </si>
  <si>
    <t>1845879137</t>
  </si>
  <si>
    <t>741320175</t>
  </si>
  <si>
    <t>Montáž jističů třípólových nn do 63 A ve skříni se zapojením vodičů</t>
  </si>
  <si>
    <t>-1298518079</t>
  </si>
  <si>
    <t>1375405</t>
  </si>
  <si>
    <t>ODPINAC SD203/32</t>
  </si>
  <si>
    <t>-2082009659</t>
  </si>
  <si>
    <t>741321043</t>
  </si>
  <si>
    <t>Montáž proudových chráničů čtyřpólových nn do 63 A ve skříni se zapojením vodičů</t>
  </si>
  <si>
    <t>1605203591</t>
  </si>
  <si>
    <t>1185629</t>
  </si>
  <si>
    <t>CHRANIC COMPACT F204 AC-40/0,03</t>
  </si>
  <si>
    <t>-1280743506</t>
  </si>
  <si>
    <t>741322021</t>
  </si>
  <si>
    <t>Montáž svodiče bleskových proudů nn typ 1 čtyřpólových impulzní proud do 35 kA se zapojením vodičů</t>
  </si>
  <si>
    <t>-1936762667</t>
  </si>
  <si>
    <t>1200073</t>
  </si>
  <si>
    <t>SVODIC PREPETI SLP-275 V/4</t>
  </si>
  <si>
    <t>158288733</t>
  </si>
  <si>
    <t>741330731</t>
  </si>
  <si>
    <t>Montáž relé pomocné ventilátorové se zapojením vodičů</t>
  </si>
  <si>
    <t>1971127792</t>
  </si>
  <si>
    <t>10.069.937</t>
  </si>
  <si>
    <t>ELKOEP Relé SMR-T supermultifunkční</t>
  </si>
  <si>
    <t>228862448</t>
  </si>
  <si>
    <t>741330763</t>
  </si>
  <si>
    <t>Montáž relé časové bez zapojení</t>
  </si>
  <si>
    <t>-2052844343</t>
  </si>
  <si>
    <t>1535227</t>
  </si>
  <si>
    <t>IMPULZNI RELE 16A E290-16-10/230</t>
  </si>
  <si>
    <t>-562779035</t>
  </si>
  <si>
    <t>741370002</t>
  </si>
  <si>
    <t>Montáž svítidlo žárovkové bytové stropní přisazené 1 zdroj se sklem</t>
  </si>
  <si>
    <t>111962627</t>
  </si>
  <si>
    <t>RMAT0009</t>
  </si>
  <si>
    <t>F - Kruhové přisazené LED svítidlo, mikroprizmatický kryt, Ø 370mm, 1 x LED, 36W, 3200lm, Ra80, 4000K</t>
  </si>
  <si>
    <t>364715321</t>
  </si>
  <si>
    <t>RMAT0010</t>
  </si>
  <si>
    <t>G - Kruhové přisazené LED svítidlo, mikroprizmatický kryt, Ø 190mm, 1 x LED, 22W, 1800lm, Ra80, 4000K</t>
  </si>
  <si>
    <t>-1760207450</t>
  </si>
  <si>
    <t>RMAT0011</t>
  </si>
  <si>
    <t>PPO - Nouzové LED stropní sv. (protipanické), 1 x LED, 2W, 220lm</t>
  </si>
  <si>
    <t>1608282453</t>
  </si>
  <si>
    <t>741371002</t>
  </si>
  <si>
    <t>Montáž svítidlo zářivkové bytové stropní přisazené 1 zdroj s krytem</t>
  </si>
  <si>
    <t>-276617313</t>
  </si>
  <si>
    <t>RMAT0002</t>
  </si>
  <si>
    <t>A - LED panel, UGR&lt;19, hliníkový rámeček, mikroprizmatický kryt, obdélník 1200x300mm, 1 x LED, 49W, 5500lm, Ra80, 4000K</t>
  </si>
  <si>
    <t>-1665275682</t>
  </si>
  <si>
    <t>RMAT0003</t>
  </si>
  <si>
    <t>B - LED panel, UGR&lt;19, hliníkový rámeček, mikroprizmatický kryt, obdélník 1200x300mm, 1 x LED, 35W, 4200lm, Ra80, 4000K</t>
  </si>
  <si>
    <t>544206840</t>
  </si>
  <si>
    <t>RMAT0004</t>
  </si>
  <si>
    <t>C - Přisazené, LED svítidlo, opálový kryt, 1 x LED, 38W, 4400lm, Ra80, 4000K</t>
  </si>
  <si>
    <t>834742040</t>
  </si>
  <si>
    <t>RMAT0005</t>
  </si>
  <si>
    <t>D - Přisazené, LED svítidlo, opálový kryt, 1 x LED, 26W, 3300lm, Ra80, 4000K</t>
  </si>
  <si>
    <t>566157508</t>
  </si>
  <si>
    <t>RMAT0006</t>
  </si>
  <si>
    <t>E - Přisazené, LED svítidlo, opálový kryt, 1 x LED, 20W, 2200lm, Ra80, 4000K</t>
  </si>
  <si>
    <t>-237362358</t>
  </si>
  <si>
    <t>741371031</t>
  </si>
  <si>
    <t>Montáž svítidlo zářivkové bytové nástěnné přisazené 1 zdroj</t>
  </si>
  <si>
    <t>1937512573</t>
  </si>
  <si>
    <t>RMAT0007</t>
  </si>
  <si>
    <t>H - Bytové LED lineární svítidlo, 1 x LED, 11W, 1250lm, Ra80, 4000K</t>
  </si>
  <si>
    <t>909996112</t>
  </si>
  <si>
    <t>RMAT0008</t>
  </si>
  <si>
    <t>NO - Nouzové LED svítidlo s piktogramem, 1 x LED, 3W, 330lm</t>
  </si>
  <si>
    <t>-1986405618</t>
  </si>
  <si>
    <t>741410021</t>
  </si>
  <si>
    <t>Montáž vodič uzemňovací pásek průřezu do 120 mm2 v městské zástavbě v zemi</t>
  </si>
  <si>
    <t>453039427</t>
  </si>
  <si>
    <t>1747153</t>
  </si>
  <si>
    <t>ZEMNICI PASKA FEZN 30X4 (BAL=50KG)</t>
  </si>
  <si>
    <t>-892031517</t>
  </si>
  <si>
    <t>741420001</t>
  </si>
  <si>
    <t>Montáž drát nebo lano hromosvodné svodové D do 10 mm s podpěrou</t>
  </si>
  <si>
    <t>-87161252</t>
  </si>
  <si>
    <t>35441077</t>
  </si>
  <si>
    <t>drát D 8mm AlMgSi</t>
  </si>
  <si>
    <t>-916370375</t>
  </si>
  <si>
    <t>1000300311</t>
  </si>
  <si>
    <t>Podpěra vedení stavitelná, nerez s PV DEHNsnap, plast šedý, H 36mm, pro prům. 8mm</t>
  </si>
  <si>
    <t>-1159821300</t>
  </si>
  <si>
    <t>1000300351</t>
  </si>
  <si>
    <t xml:space="preserve">Falcová svorka, FeZn,  rozsah uchycení 0,7-8mm do úhlu 90°, s příložkou pro prům. 6-10mm</t>
  </si>
  <si>
    <t>-1915906518</t>
  </si>
  <si>
    <t>1000300369</t>
  </si>
  <si>
    <t>Podpěra vedení DEHNsnap H 36mm šedý se samolepicí destičkou D 67mm, pro prům.8mm</t>
  </si>
  <si>
    <t>1180347434</t>
  </si>
  <si>
    <t>1000300365</t>
  </si>
  <si>
    <t>Podpěra tyče s prstencem, odlitek Zn pro prům. 7-10mm FeZn, s natloukací hmoždinkou 230mm</t>
  </si>
  <si>
    <t>305804911</t>
  </si>
  <si>
    <t>1030038750</t>
  </si>
  <si>
    <t>Podpěra tyče nerez pro prům. 16mm s vrutem a hmoždinkou D 8mm</t>
  </si>
  <si>
    <t>527587573</t>
  </si>
  <si>
    <t>741420020</t>
  </si>
  <si>
    <t>Montáž svorka hromosvodná s jedním šroubem</t>
  </si>
  <si>
    <t>179242562</t>
  </si>
  <si>
    <t>1000300358</t>
  </si>
  <si>
    <t>Svorka MV, FeZn, pro prům. 8-10mm šroub se šestihrannou hlavou</t>
  </si>
  <si>
    <t>-920132589</t>
  </si>
  <si>
    <t>1000300361</t>
  </si>
  <si>
    <t>Svorka MV, FeZn, pro prům. 8-10/16mm šroub se šestihrannou hlavou a pérová podložka</t>
  </si>
  <si>
    <t>-1882269262</t>
  </si>
  <si>
    <t>741420021</t>
  </si>
  <si>
    <t>Montáž svorka hromosvodná se 2 šrouby</t>
  </si>
  <si>
    <t>1402193231</t>
  </si>
  <si>
    <t>1000300315</t>
  </si>
  <si>
    <t>Zkušební svorka/objímka, odlitek Zn, pro prům. 7-10/16mm a dva šrouby se šestihrannou hlavou M8x16mm</t>
  </si>
  <si>
    <t>-537371845</t>
  </si>
  <si>
    <t>741420022</t>
  </si>
  <si>
    <t>Montáž svorka hromosvodná se 3 a více šrouby</t>
  </si>
  <si>
    <t>141104723</t>
  </si>
  <si>
    <t>1030037247</t>
  </si>
  <si>
    <t>Křížová svorka FeZn pro prům. 16/8-10mm, prům. 16/pásek 30mm, s mezidestičkou</t>
  </si>
  <si>
    <t>1937618124</t>
  </si>
  <si>
    <t>1030038690</t>
  </si>
  <si>
    <t>Připojovací svorka vodorovná, FeZn pro profily 18-35mm, s příložkou</t>
  </si>
  <si>
    <t>-1732806221</t>
  </si>
  <si>
    <t>741420023</t>
  </si>
  <si>
    <t>Montáž svorka hromosvodná na okapové žlaby</t>
  </si>
  <si>
    <t>1731530000</t>
  </si>
  <si>
    <t>1140208</t>
  </si>
  <si>
    <t>SVORKA DEHN SO FEZN /339100/</t>
  </si>
  <si>
    <t>549974178</t>
  </si>
  <si>
    <t>741420083</t>
  </si>
  <si>
    <t>Montáž vedení hromosvodné-štítek k označení svodu</t>
  </si>
  <si>
    <t>152304071</t>
  </si>
  <si>
    <t>35442110</t>
  </si>
  <si>
    <t>štítek plastový - čísla svodů</t>
  </si>
  <si>
    <t>1279564727</t>
  </si>
  <si>
    <t>741430004</t>
  </si>
  <si>
    <t>Montáž tyč jímací délky do 3 m na střešní hřeben</t>
  </si>
  <si>
    <t>-207284821</t>
  </si>
  <si>
    <t>1030037339</t>
  </si>
  <si>
    <t>Jímací tyč D 16mm L 1500mm Al na obou stranách sražené hrany</t>
  </si>
  <si>
    <t>-1188039975</t>
  </si>
  <si>
    <t>1000300400</t>
  </si>
  <si>
    <t>Držák pro jímací tyč dvojitý s upínacím páskem nerez na hřeben, s objímkou D16/10 mm</t>
  </si>
  <si>
    <t>54864361</t>
  </si>
  <si>
    <t>1030037184</t>
  </si>
  <si>
    <t xml:space="preserve">Jímací hrot D 15mm  L 29mm    odlitek Zn 0</t>
  </si>
  <si>
    <t>204565063</t>
  </si>
  <si>
    <t>741440031</t>
  </si>
  <si>
    <t>Montáž tyč zemnicí dl do 2 m</t>
  </si>
  <si>
    <t>-896781031</t>
  </si>
  <si>
    <t>1030037151</t>
  </si>
  <si>
    <t xml:space="preserve">Zaváděcí tyč FeZn  -SET- L 1500mm S připojovací KS-svorkou</t>
  </si>
  <si>
    <t>569089664</t>
  </si>
  <si>
    <t>741810003</t>
  </si>
  <si>
    <t>Celková prohlídka elektrického rozvodu a zařízení přes 0,5 do 1 milionu Kč</t>
  </si>
  <si>
    <t>1489458865</t>
  </si>
  <si>
    <t>741910301</t>
  </si>
  <si>
    <t>Montáž rošt a lávka typová se stojinou,výložníky a odbočkami pozinkovaná jednostranná</t>
  </si>
  <si>
    <t>-1679671216</t>
  </si>
  <si>
    <t>10.530.235</t>
  </si>
  <si>
    <t xml:space="preserve">Žlab DZ 60x60  drátěný ZNCR</t>
  </si>
  <si>
    <t>-685705466</t>
  </si>
  <si>
    <t>10.530.223</t>
  </si>
  <si>
    <t>Žlab DZ 60x100 drátěný ZNCR</t>
  </si>
  <si>
    <t>-166894781</t>
  </si>
  <si>
    <t>10.663.924</t>
  </si>
  <si>
    <t>KOPOS Závěs DZZ/B žárový zinek</t>
  </si>
  <si>
    <t>-73429625</t>
  </si>
  <si>
    <t>741920301</t>
  </si>
  <si>
    <t>Ucpávka prostupu kabelového svazku povlakem stěna tl 100 mm zaplnění prostupu z 20% plocha otvoru 0,1 m2 požární odolnost EI 60</t>
  </si>
  <si>
    <t>1166825142</t>
  </si>
  <si>
    <t>998741102</t>
  </si>
  <si>
    <t>Přesun hmot tonážní pro silnoproud v objektech v přes 6 do 12 m</t>
  </si>
  <si>
    <t>106133476</t>
  </si>
  <si>
    <t>HZS2232</t>
  </si>
  <si>
    <t>Hodinová zúčtovací sazba elektrikář odborný</t>
  </si>
  <si>
    <t>619360292</t>
  </si>
  <si>
    <t>HZS2491</t>
  </si>
  <si>
    <t>Hodinová zúčtovací sazba dělník zednických výpomocí</t>
  </si>
  <si>
    <t>346821866</t>
  </si>
  <si>
    <t>D.1.4.5 - Slaboproudé roz...</t>
  </si>
  <si>
    <t xml:space="preserve">    PZTS - Poplachový zabezpečovací a tísňový systém včetně LDP</t>
  </si>
  <si>
    <t xml:space="preserve">    STK - Strukturovaná kabeláž</t>
  </si>
  <si>
    <t xml:space="preserve">    JČ - Školní zvonek a jednotný čas</t>
  </si>
  <si>
    <t xml:space="preserve">    DDS - Domovní dorozumívací systém</t>
  </si>
  <si>
    <t>PZTS</t>
  </si>
  <si>
    <t>Poplachový zabezpečovací a tísňový systém včetně LDP</t>
  </si>
  <si>
    <t>742220003</t>
  </si>
  <si>
    <t>Montáž ústředny PZTS přes 48 do 520 zón a 32 podsystémů s komunikátorem na PCO a zdrojem</t>
  </si>
  <si>
    <t>-1205600516</t>
  </si>
  <si>
    <t>ADI.0062557.URS</t>
  </si>
  <si>
    <t>Ústředna s LAN a 4G LTE komunikačním modulem JA-194Y v ceně</t>
  </si>
  <si>
    <t>87919069</t>
  </si>
  <si>
    <t>742220211</t>
  </si>
  <si>
    <t>Montáž zálohového napájecího zdroje s dobíječem a akumulátorem</t>
  </si>
  <si>
    <t>1804942146</t>
  </si>
  <si>
    <t>ADI.0031865.URS</t>
  </si>
  <si>
    <t>Zálohovaný posilovač sběrnice pro JA-100</t>
  </si>
  <si>
    <t>69878097</t>
  </si>
  <si>
    <t>ADI.0031883.URS</t>
  </si>
  <si>
    <t>Univerzální plastový kryt ústředen - velikost L (JA-83K, JA-106K, BP12-18)</t>
  </si>
  <si>
    <t>1855557815</t>
  </si>
  <si>
    <t>ADI.0033076.URS</t>
  </si>
  <si>
    <t>Spínaný zdroj v kov. krytu 13,8Vss/5A s výstupy, LED disp., prostor pro AKU 17Ah</t>
  </si>
  <si>
    <t>1456024686</t>
  </si>
  <si>
    <t>742220161</t>
  </si>
  <si>
    <t>Montáž akumulátoru 12V</t>
  </si>
  <si>
    <t>1202797008</t>
  </si>
  <si>
    <t>ADI.0033194.URS</t>
  </si>
  <si>
    <t>Akumulátor 12V/17Ah se šroubovými svorkami M5 a životností až 5 let, VdS</t>
  </si>
  <si>
    <t>809068596</t>
  </si>
  <si>
    <t>742220061</t>
  </si>
  <si>
    <t>Montáž rozbočovače sběrnice v krabici</t>
  </si>
  <si>
    <t>-1096276170</t>
  </si>
  <si>
    <t>ADI.0031874.URS</t>
  </si>
  <si>
    <t>Vicepoziční rozbočovač sběrnice</t>
  </si>
  <si>
    <t>-1457171673</t>
  </si>
  <si>
    <t>742220141</t>
  </si>
  <si>
    <t>Montáž ovládací klávesnice pro dodanou ústřednu</t>
  </si>
  <si>
    <t>-552164380</t>
  </si>
  <si>
    <t>ADI.0031753.URS</t>
  </si>
  <si>
    <t>Sběrnicový RFID modul se čtečkou karet, LCD kláv. a prvním ovládacím segmentem</t>
  </si>
  <si>
    <t>-509310905</t>
  </si>
  <si>
    <t>ADI.0031754.URS</t>
  </si>
  <si>
    <t>Přídavný ovládací segment k sběrnicovým RFID modulům JA112E-114E a JA152E-JA154E</t>
  </si>
  <si>
    <t>1531823535</t>
  </si>
  <si>
    <t>742220031</t>
  </si>
  <si>
    <t>Montáž koncentrátoru nebo expanderu v krytu</t>
  </si>
  <si>
    <t>-1427641864</t>
  </si>
  <si>
    <t>ADI.0031858.URS</t>
  </si>
  <si>
    <t>Plošný spoj sběrnicového expandéru pro 16 vstupů</t>
  </si>
  <si>
    <t>1803440042</t>
  </si>
  <si>
    <t>742220051</t>
  </si>
  <si>
    <t>Montáž krabice pro expander s uložením na omítku</t>
  </si>
  <si>
    <t>1940979680</t>
  </si>
  <si>
    <t>ADI.0031878.URS</t>
  </si>
  <si>
    <t>Víceúčelová montážní krabice - střední velikost</t>
  </si>
  <si>
    <t>1952490679</t>
  </si>
  <si>
    <t>742210131</t>
  </si>
  <si>
    <t>Montáž soklu hlásiče nebo patice</t>
  </si>
  <si>
    <t>-1007793494</t>
  </si>
  <si>
    <t>742210121</t>
  </si>
  <si>
    <t>Montáž hlásiče automatického bodového</t>
  </si>
  <si>
    <t>1916402048</t>
  </si>
  <si>
    <t>ADI.0031835.URS</t>
  </si>
  <si>
    <t>Sběrnicový kombinovaný detektor kouře a teplot</t>
  </si>
  <si>
    <t>-1306088782</t>
  </si>
  <si>
    <t>742210261</t>
  </si>
  <si>
    <t>Montáž sirény nebo majáku nebo signalizace</t>
  </si>
  <si>
    <t>-652882952</t>
  </si>
  <si>
    <t>ADI.0035864.URS</t>
  </si>
  <si>
    <t>Prvek pro signalizaci neoprávněného otevření nouzového východu, 1-křídlé dveře</t>
  </si>
  <si>
    <t>-806058741</t>
  </si>
  <si>
    <t>742220232</t>
  </si>
  <si>
    <t>Montáž detektoru na stěnu nebo na strop</t>
  </si>
  <si>
    <t>1897928976</t>
  </si>
  <si>
    <t>ADI.0031830.URS</t>
  </si>
  <si>
    <t>Sběrnicový duální PIR a MW detektor pohybu s dosahem 12m</t>
  </si>
  <si>
    <t>247181854</t>
  </si>
  <si>
    <t>742220235</t>
  </si>
  <si>
    <t>Montáž magnetického kontaktu povrchového</t>
  </si>
  <si>
    <t>1045949369</t>
  </si>
  <si>
    <t>ADI.0031838.URS</t>
  </si>
  <si>
    <t>Sběrnicový magnetický detektor otevření dveří nebo oken</t>
  </si>
  <si>
    <t>543609957</t>
  </si>
  <si>
    <t>742220255</t>
  </si>
  <si>
    <t>Montáž sirény vnitřní pro vyhlášení poplachu</t>
  </si>
  <si>
    <t>-609596959</t>
  </si>
  <si>
    <t>ADI.0031846.URS</t>
  </si>
  <si>
    <t>Sběrnicová vnitřní piezo siréna</t>
  </si>
  <si>
    <t>-329931732</t>
  </si>
  <si>
    <t>742350001</t>
  </si>
  <si>
    <t>Montáž signalizačního světla s elektronikou a akustickou signalizací k zařízení pro ZTP</t>
  </si>
  <si>
    <t>530339816</t>
  </si>
  <si>
    <t>742350002</t>
  </si>
  <si>
    <t>Montáž potvrzovacího tlačítka k zařízení pro ZTP</t>
  </si>
  <si>
    <t>749229929</t>
  </si>
  <si>
    <t>742350003</t>
  </si>
  <si>
    <t>Montáž volacího tlačítka do výšky 900 mm a táhla do výšky 150 mm k zařízení pro ZTP</t>
  </si>
  <si>
    <t>-481774712</t>
  </si>
  <si>
    <t>742350004</t>
  </si>
  <si>
    <t>Montáž napájecího zdroje 24 V k zařízení pro ZTP</t>
  </si>
  <si>
    <t>418868135</t>
  </si>
  <si>
    <t>ADI.0035981.URS</t>
  </si>
  <si>
    <t>Sestava pro nouzové přivolání pomoci pro bezbariérová WC, šatny apod.</t>
  </si>
  <si>
    <t>-2116030573</t>
  </si>
  <si>
    <t>742220401</t>
  </si>
  <si>
    <t>Programování základních parametrů ústředny PZTS</t>
  </si>
  <si>
    <t>1590881414</t>
  </si>
  <si>
    <t>742220402</t>
  </si>
  <si>
    <t>Programování systému na jeden detektor PZTS</t>
  </si>
  <si>
    <t>257642387</t>
  </si>
  <si>
    <t>742220411</t>
  </si>
  <si>
    <t>Oživení systému na jeden detektor PZTS</t>
  </si>
  <si>
    <t>-2037787927</t>
  </si>
  <si>
    <t>742220421</t>
  </si>
  <si>
    <t>Instalace přístupového SW PZTS</t>
  </si>
  <si>
    <t>2000587030</t>
  </si>
  <si>
    <t>742220511</t>
  </si>
  <si>
    <t>Výchozí revize systému PZTS</t>
  </si>
  <si>
    <t>-1308161637</t>
  </si>
  <si>
    <t>742110002</t>
  </si>
  <si>
    <t>Montáž trubek pro slaboproud plastových ohebných uložených pod omítku</t>
  </si>
  <si>
    <t>-1176459136</t>
  </si>
  <si>
    <t>34571063</t>
  </si>
  <si>
    <t>trubka elektroinstalační ohebná z PVC (ČSN) 2323</t>
  </si>
  <si>
    <t>176123361</t>
  </si>
  <si>
    <t>742111001</t>
  </si>
  <si>
    <t>Montáž příchytky pro kabely samostatné ohniodolné pro slaboproud</t>
  </si>
  <si>
    <t>730649294</t>
  </si>
  <si>
    <t>34571763</t>
  </si>
  <si>
    <t>příchytka kovová jednostranná 22,8x10mm</t>
  </si>
  <si>
    <t>tis kus</t>
  </si>
  <si>
    <t>-1818442937</t>
  </si>
  <si>
    <t>742121001</t>
  </si>
  <si>
    <t>Montáž kabelů sdělovacích pro vnitřní rozvody do 15 žil</t>
  </si>
  <si>
    <t>1528477407</t>
  </si>
  <si>
    <t>ADI.0033266.URS</t>
  </si>
  <si>
    <t>Kabel sběrnice 2x20AWG + 2x24AWG, třída hořlavosti B2CA</t>
  </si>
  <si>
    <t>412116768</t>
  </si>
  <si>
    <t>STK</t>
  </si>
  <si>
    <t>Strukturovaná kabeláž</t>
  </si>
  <si>
    <t>742330002</t>
  </si>
  <si>
    <t>Montáž strukturované kabeláže rozvaděče stojanového</t>
  </si>
  <si>
    <t>CS ÚRS 2022 01</t>
  </si>
  <si>
    <t>-1189363120</t>
  </si>
  <si>
    <t>ADI.0051109.URS</t>
  </si>
  <si>
    <t>Rozvaděč stojan. 45U/80x80, šedý, dveře sklo, DELTA_S</t>
  </si>
  <si>
    <t>1813699479</t>
  </si>
  <si>
    <t>ADI.0051182.URS</t>
  </si>
  <si>
    <t>Ventilační jednotka univerzální se 4 ventilátory do stropu nebo do podlahy</t>
  </si>
  <si>
    <t>1777571597</t>
  </si>
  <si>
    <t>ADI.0051192.URS</t>
  </si>
  <si>
    <t>Kartáč pro stojanový rozvaděč, otvor pro kabely 370 x 90mm</t>
  </si>
  <si>
    <t>-689775462</t>
  </si>
  <si>
    <t>ADI.0051193.URS</t>
  </si>
  <si>
    <t>19“ černá jističová lišta 3U rozebíratelná, DIN, pro 23 modulů</t>
  </si>
  <si>
    <t>-1546288319</t>
  </si>
  <si>
    <t>ADI.0051179.URS</t>
  </si>
  <si>
    <t>Vertikální kabelový kanál - sada 4ks - 45U, pro rozvaděče RMA, RZA o šířce 800mm</t>
  </si>
  <si>
    <t>287917746</t>
  </si>
  <si>
    <t>742330011</t>
  </si>
  <si>
    <t>Montáž strukturované kabeláže zařízení do rozvaděče switche, UPS, DVR, server bez nastavení</t>
  </si>
  <si>
    <t>-739876881</t>
  </si>
  <si>
    <t>999101</t>
  </si>
  <si>
    <t>Switch 28 portový, 1 Gbit, 4× SFP, QoS, PoE, VLAN, spravovatelný, rack</t>
  </si>
  <si>
    <t>-1110814227</t>
  </si>
  <si>
    <t>742330021</t>
  </si>
  <si>
    <t>Montáž police do rozvaděče</t>
  </si>
  <si>
    <t>2043812080</t>
  </si>
  <si>
    <t>ADI.0051149.URS</t>
  </si>
  <si>
    <t>19" plno výsuvná polička 550mm, nosnost 45kg, barva RAL7035 šedá</t>
  </si>
  <si>
    <t>-356937387</t>
  </si>
  <si>
    <t>742330022</t>
  </si>
  <si>
    <t>Montáž napájecího panelu do rozvaděče</t>
  </si>
  <si>
    <t>659782433</t>
  </si>
  <si>
    <t>ADI.0051197.URS</t>
  </si>
  <si>
    <t>19“ rozvodný panel 1U, 8 x zásuvka dle ČSN, max. 16 A, kabel 3 x 1,5 mm, 2 m</t>
  </si>
  <si>
    <t>1969769532</t>
  </si>
  <si>
    <t>742330023</t>
  </si>
  <si>
    <t>Montáž vyvazovacího panelu 1U</t>
  </si>
  <si>
    <t>-1098231355</t>
  </si>
  <si>
    <t>ADI.0051170.URS</t>
  </si>
  <si>
    <t>19" vyvazovací panel 1U plastový, černý RAL 9005</t>
  </si>
  <si>
    <t>1854773673</t>
  </si>
  <si>
    <t>742330024</t>
  </si>
  <si>
    <t>Montáž patch panelu 24 portů</t>
  </si>
  <si>
    <t>-128792962</t>
  </si>
  <si>
    <t>ADI.0051294.URS</t>
  </si>
  <si>
    <t>Patch panel černý UTP osazený 24 pozic 1U, CAT6</t>
  </si>
  <si>
    <t>-200837498</t>
  </si>
  <si>
    <t>ADI.0051278.URS</t>
  </si>
  <si>
    <t>Patch kabel 2m UTP, CAT6, šedý</t>
  </si>
  <si>
    <t>1545905202</t>
  </si>
  <si>
    <t>742330042</t>
  </si>
  <si>
    <t>Montáž datové zásuvky 1 až 6 pozic</t>
  </si>
  <si>
    <t>-1789618792</t>
  </si>
  <si>
    <t>ADI.0051305.URS</t>
  </si>
  <si>
    <t>Samořezný keystone CAT6 UTP, černý</t>
  </si>
  <si>
    <t>789430430</t>
  </si>
  <si>
    <t>ADI.0051237.URS</t>
  </si>
  <si>
    <t>Zásuvka - rámeček bílý</t>
  </si>
  <si>
    <t>-871838295</t>
  </si>
  <si>
    <t>ADI.0051238.URS</t>
  </si>
  <si>
    <t xml:space="preserve">Zásuvka  - kryt pro až 2 keystone bílý</t>
  </si>
  <si>
    <t>-167041555</t>
  </si>
  <si>
    <t>ADI.0051240.URS</t>
  </si>
  <si>
    <t>Zásuvka - maska pro 2 keystone</t>
  </si>
  <si>
    <t>-40522967</t>
  </si>
  <si>
    <t>742330041</t>
  </si>
  <si>
    <t>-1160073649</t>
  </si>
  <si>
    <t>-1820356498</t>
  </si>
  <si>
    <t>1438933839</t>
  </si>
  <si>
    <t>-1229651230</t>
  </si>
  <si>
    <t>ADI.0051239.URS</t>
  </si>
  <si>
    <t>Zásuvka - maska pro 1 keystone</t>
  </si>
  <si>
    <t>-768938106</t>
  </si>
  <si>
    <t>742330051</t>
  </si>
  <si>
    <t>Popis portu datové zásuvky</t>
  </si>
  <si>
    <t>-1492741782</t>
  </si>
  <si>
    <t>742110504</t>
  </si>
  <si>
    <t>Montáž krabic pro slaboproud zapuštěných plastových odbočných kruhových s víčkem</t>
  </si>
  <si>
    <t>2004345581</t>
  </si>
  <si>
    <t>34571451</t>
  </si>
  <si>
    <t>krabice pod omítku PVC přístrojová kruhová D 70mm hluboká</t>
  </si>
  <si>
    <t>1993809077</t>
  </si>
  <si>
    <t>742330052</t>
  </si>
  <si>
    <t>Popis portů patchpanelu</t>
  </si>
  <si>
    <t>1818835941</t>
  </si>
  <si>
    <t>742330101</t>
  </si>
  <si>
    <t>Měření metalického segmentu s vyhotovením protokolu</t>
  </si>
  <si>
    <t>126445406</t>
  </si>
  <si>
    <t>1594162909</t>
  </si>
  <si>
    <t>ADI.0051251.URS</t>
  </si>
  <si>
    <t>Instalační kabel CAT6 UTP LSOH Dca 500m/cívka</t>
  </si>
  <si>
    <t>1232746771</t>
  </si>
  <si>
    <t>742110104</t>
  </si>
  <si>
    <t>Montáž kabelového žlabu pro slaboproud drátěného 250/100 mm</t>
  </si>
  <si>
    <t>-71292130</t>
  </si>
  <si>
    <t>34575495</t>
  </si>
  <si>
    <t>žlab kabelový pozinkovaný 2m/ks 100X250</t>
  </si>
  <si>
    <t>-1585505169</t>
  </si>
  <si>
    <t>742110124</t>
  </si>
  <si>
    <t>Montáž nosníku s konzolami nebo závitovými tyčemi pro slaboproud šířky 250 mm</t>
  </si>
  <si>
    <t>374779669</t>
  </si>
  <si>
    <t>34575564</t>
  </si>
  <si>
    <t>profil nosný 250x15x30mm</t>
  </si>
  <si>
    <t>1337366621</t>
  </si>
  <si>
    <t>126629414</t>
  </si>
  <si>
    <t>1054474299</t>
  </si>
  <si>
    <t>742330011R</t>
  </si>
  <si>
    <t>Montáž strukturované kabeláže zařízení WiFi</t>
  </si>
  <si>
    <t>-333732702</t>
  </si>
  <si>
    <t>999102</t>
  </si>
  <si>
    <t>WiFi Access Point, 2,4 GHz , 5 GHz, 5 370 Mb/s</t>
  </si>
  <si>
    <t>-226243235</t>
  </si>
  <si>
    <t>999103</t>
  </si>
  <si>
    <t>Cloud controller s možností vzdálené správy, 1x GLAN, PoE</t>
  </si>
  <si>
    <t>-1696905634</t>
  </si>
  <si>
    <t>JČ</t>
  </si>
  <si>
    <t>Školní zvonek a jednotný čas</t>
  </si>
  <si>
    <t>742340003</t>
  </si>
  <si>
    <t>Montáž hlavních hodin jednotného času</t>
  </si>
  <si>
    <t>-4608571</t>
  </si>
  <si>
    <t>999001</t>
  </si>
  <si>
    <t>Hlavní hodiny - řídící jednotka systémů jednotného času se zabudovaným GPS přijímačem.</t>
  </si>
  <si>
    <t>1269961487</t>
  </si>
  <si>
    <t>742340001</t>
  </si>
  <si>
    <t>Montáž závěsných hodin</t>
  </si>
  <si>
    <t>1155720417</t>
  </si>
  <si>
    <t>999002</t>
  </si>
  <si>
    <t>Ručičkové hodiny řízené minutovým pulzem</t>
  </si>
  <si>
    <t>864361367</t>
  </si>
  <si>
    <t>999003</t>
  </si>
  <si>
    <t>Stropní závěs a spojovací kruh pro oboustranné provedení hodin</t>
  </si>
  <si>
    <t>-1200014420</t>
  </si>
  <si>
    <t>742340021</t>
  </si>
  <si>
    <t>Montáž školního zvonku</t>
  </si>
  <si>
    <t>552690199</t>
  </si>
  <si>
    <t>1579983</t>
  </si>
  <si>
    <t>Školní zvonek 24V IP44</t>
  </si>
  <si>
    <t>784400901</t>
  </si>
  <si>
    <t>-347219684</t>
  </si>
  <si>
    <t>34113148</t>
  </si>
  <si>
    <t>kabel ovládací průmyslový stíněný laminovanou Al fólií s příložným Cu drátem jádro Cu plné izolace PVC plášť PVC 250V (JYTY) 2x1,00mm2</t>
  </si>
  <si>
    <t>-1350083664</t>
  </si>
  <si>
    <t>DDS</t>
  </si>
  <si>
    <t>Domovní dorozumívací systém</t>
  </si>
  <si>
    <t>742310802</t>
  </si>
  <si>
    <t>Demontáž komunikačního tabla k domácímu telefonu</t>
  </si>
  <si>
    <t>-1863715522</t>
  </si>
  <si>
    <t>742310002</t>
  </si>
  <si>
    <t>Montáž komunikačního tabla k domácímu telefonu</t>
  </si>
  <si>
    <t>-1163929785</t>
  </si>
  <si>
    <t>ADI.0034682.URS</t>
  </si>
  <si>
    <t>Audio panel IP, 3x2 tlač., kamera, klávesnice, povrchová instalace</t>
  </si>
  <si>
    <t>62229457</t>
  </si>
  <si>
    <t>ADI.0034713.URS</t>
  </si>
  <si>
    <t>Panel s rozšiřujícím modulem s 8 tlač., povrchová instalace</t>
  </si>
  <si>
    <t>2094408220</t>
  </si>
  <si>
    <t>742310004</t>
  </si>
  <si>
    <t>Montáž elektroinstalační krabice pod tablo domácího telefonu</t>
  </si>
  <si>
    <t>462588641</t>
  </si>
  <si>
    <t>ADI.0034732.URS</t>
  </si>
  <si>
    <t>Zápustná krabice pro 2 moduly</t>
  </si>
  <si>
    <t>-1505484441</t>
  </si>
  <si>
    <t>ADI.0034731.URS</t>
  </si>
  <si>
    <t>Zápustná krabice pro 1 modul</t>
  </si>
  <si>
    <t>-723989665</t>
  </si>
  <si>
    <t>742310006</t>
  </si>
  <si>
    <t>Montáž domácího nástěnného audio/video telefonu</t>
  </si>
  <si>
    <t>364728024</t>
  </si>
  <si>
    <t>ADI.0061339.URS</t>
  </si>
  <si>
    <t>IP stolní videotelefon VoIP</t>
  </si>
  <si>
    <t>-1299939877</t>
  </si>
  <si>
    <t>742320032</t>
  </si>
  <si>
    <t>Montáž elektrického otvírače 12 V a stavitelnou střelkou</t>
  </si>
  <si>
    <t>1917314563</t>
  </si>
  <si>
    <t>ADI.0034951.URS</t>
  </si>
  <si>
    <t>Reverzní nízkoodběrový otvírač ploché konstrukce, 12Vss/235mA</t>
  </si>
  <si>
    <t>1458400800</t>
  </si>
  <si>
    <t>742320031</t>
  </si>
  <si>
    <t>Montáž napájecího zdroje pro elektrický zámek</t>
  </si>
  <si>
    <t>-997922805</t>
  </si>
  <si>
    <t>ADI.0033075.URS</t>
  </si>
  <si>
    <t>Spínaný zdroj v kov. krytu 13,8Vss/3A s výstupy, LED disp., prostor pro AKU 17Ah</t>
  </si>
  <si>
    <t>-2143848153</t>
  </si>
  <si>
    <t>-1466344161</t>
  </si>
  <si>
    <t>1531102573</t>
  </si>
  <si>
    <t>ADI.0050808.URS</t>
  </si>
  <si>
    <t>Switch 8 portů 10/100Mbps, (8x PoE/PoE+), kapacita 1.6Gbps, 125W, kov</t>
  </si>
  <si>
    <t>-130492149</t>
  </si>
  <si>
    <t>D.1.4.6 - Vzduchotechnika</t>
  </si>
  <si>
    <t xml:space="preserve">    751-1 - Zařízení č.1 - hygienické zařízení, úklid</t>
  </si>
  <si>
    <t xml:space="preserve">    751-2 - Zařízení č.2 - hygienické zařízení 2.NP, kuchyňka, sprcha</t>
  </si>
  <si>
    <t xml:space="preserve">    751-3 - Zařízení č.3 - šatna 1.NP</t>
  </si>
  <si>
    <t xml:space="preserve">    751-4 - Zařízení č.4 - úprava stávajícího zařízení</t>
  </si>
  <si>
    <t xml:space="preserve">    751-5 - Vzduchotechnika - demontáže</t>
  </si>
  <si>
    <t xml:space="preserve">    751-OST - Vzduchotechnika - ostatní</t>
  </si>
  <si>
    <t>751-1</t>
  </si>
  <si>
    <t>Zařízení č.1 - hygienické zařízení, úklid</t>
  </si>
  <si>
    <t>751122092</t>
  </si>
  <si>
    <t>Montáž ventilátoru radiálního nízkotlakého potrubního základního do kruhového potrubí D přes 100 do 200 mm</t>
  </si>
  <si>
    <t>-288329613</t>
  </si>
  <si>
    <t>751-D-1.01</t>
  </si>
  <si>
    <t xml:space="preserve">Ventilátor potrubní  diagonální nebo radiální průměr 125mm,  výkon: 50-110 m3/hod, vyšší tlaková rezerva  200Pa - dodávka</t>
  </si>
  <si>
    <t>R-položka</t>
  </si>
  <si>
    <t>721789731</t>
  </si>
  <si>
    <t>751-D-1.02</t>
  </si>
  <si>
    <t>Spojovací pružná manžeta. pr. 125 mm - dodávka vč.montáže</t>
  </si>
  <si>
    <t>956765216</t>
  </si>
  <si>
    <t>751322011</t>
  </si>
  <si>
    <t>Montáž talířového ventilu D do 100 mm</t>
  </si>
  <si>
    <t>881353644</t>
  </si>
  <si>
    <t>751-D-1.14</t>
  </si>
  <si>
    <t xml:space="preserve">Talířový ventil odvodní  kovový  bílý +  rámeček  průměr 100mm - dodávka</t>
  </si>
  <si>
    <t>604149505</t>
  </si>
  <si>
    <t>751322012</t>
  </si>
  <si>
    <t>Montáž talířového ventilu D přes 100 do 200 mm</t>
  </si>
  <si>
    <t>1978782187</t>
  </si>
  <si>
    <t>751-D-1.15</t>
  </si>
  <si>
    <t xml:space="preserve">Talířový ventil odvodní  kovový  bílý +  rámeček  průměr 125mm - dodávka</t>
  </si>
  <si>
    <t>-589359817</t>
  </si>
  <si>
    <t>751398041</t>
  </si>
  <si>
    <t>Montáž protidešťové žaluzie nebo žaluziové klapky na kruhové potrubí D do 300 mm</t>
  </si>
  <si>
    <t>938456373</t>
  </si>
  <si>
    <t>751-D-1.03</t>
  </si>
  <si>
    <t>Zpětná klapka prům.125 mm - dodávka</t>
  </si>
  <si>
    <t>-1546336526</t>
  </si>
  <si>
    <t>751-D-1.04</t>
  </si>
  <si>
    <t>Doběhový spínač programovatelný - dodávka vč.montáže</t>
  </si>
  <si>
    <t>-785370723</t>
  </si>
  <si>
    <t>751510042</t>
  </si>
  <si>
    <t>Vzduchotechnické potrubí z pozinkovaného plechu kruhové spirálně vinutá trouba bez příruby D přes 100 do 200 mm</t>
  </si>
  <si>
    <t>1261220056</t>
  </si>
  <si>
    <t>751510042TV</t>
  </si>
  <si>
    <t xml:space="preserve">Vzduchotechnické potrubí z pozinkovaného plechu  kruhové, trouba spirálně vinutá bez příruby, průměru přes 100 do 200 mm - tvarové</t>
  </si>
  <si>
    <t>-1274422344</t>
  </si>
  <si>
    <t>751511R1</t>
  </si>
  <si>
    <t xml:space="preserve">Potrubí čtyřhranné sk. I, průřez 0,28-0,42 m² – tvarové – plénum pro připojení PŽ o rozměru cca 900x400 mm a potrubí  prům.200 mm - dodávka vč.mtže</t>
  </si>
  <si>
    <t>-904946898</t>
  </si>
  <si>
    <t>751537131</t>
  </si>
  <si>
    <t>Montáž potrubí kruhového ohebného izolovaného minerální vatou z Al folie D do 100 mm</t>
  </si>
  <si>
    <t>-1239437509</t>
  </si>
  <si>
    <t>751-D-1.13</t>
  </si>
  <si>
    <t xml:space="preserve">Potrubí ohebné Sonoflex  pr.100mm - dodávka</t>
  </si>
  <si>
    <t>368149455</t>
  </si>
  <si>
    <t>751537132</t>
  </si>
  <si>
    <t>Montáž potrubí kruhového ohebného izolovaného minerální vatou z Al folie D přes 100 do 200 mm</t>
  </si>
  <si>
    <t>1114730909</t>
  </si>
  <si>
    <t>751-D-1.12</t>
  </si>
  <si>
    <t xml:space="preserve">Potrubí ohebné Sonoflex  pr.125mm - dodávka</t>
  </si>
  <si>
    <t>-91635048</t>
  </si>
  <si>
    <t>7515811R</t>
  </si>
  <si>
    <t xml:space="preserve">Požární izolace  potrubí EI 30 tl.40mm - dodávka vč.mtže</t>
  </si>
  <si>
    <t>-1720794402</t>
  </si>
  <si>
    <t>751-2</t>
  </si>
  <si>
    <t>Zařízení č.2 - hygienické zařízení 2.NP, kuchyňka, sprcha</t>
  </si>
  <si>
    <t>106746221</t>
  </si>
  <si>
    <t>751-D-2.01</t>
  </si>
  <si>
    <t xml:space="preserve">Ventilátor potrubní  diagonální nebo radiální průměr 160mm,  výkon: 200 m3/hod, vyšší tlaková rezerva  250Pa - dodávka</t>
  </si>
  <si>
    <t>-28392128</t>
  </si>
  <si>
    <t>751-D-2.02</t>
  </si>
  <si>
    <t>Spojovací pružná manžeta. pr. 160 mm - dodávka vč.montáže</t>
  </si>
  <si>
    <t>-1265593250</t>
  </si>
  <si>
    <t>-951045678</t>
  </si>
  <si>
    <t>751-D-2.14</t>
  </si>
  <si>
    <t>1524681090</t>
  </si>
  <si>
    <t>751-D-2.13</t>
  </si>
  <si>
    <t xml:space="preserve">Talířový ventil odvodní  kovový  bílý +  rámeček  průměr 200mm - dodávka</t>
  </si>
  <si>
    <t>-370964987</t>
  </si>
  <si>
    <t>-1875418716</t>
  </si>
  <si>
    <t>751-D-2.03</t>
  </si>
  <si>
    <t>Zpětná klapka prům.160 mm - dodávka</t>
  </si>
  <si>
    <t>73118288</t>
  </si>
  <si>
    <t>751514776</t>
  </si>
  <si>
    <t>Montáž protidešťové stříšky nebo výfukové hlavice do plechového potrubí kruhové bez příruby D přes 100 do 200 mm</t>
  </si>
  <si>
    <t>2012132012</t>
  </si>
  <si>
    <t>751-D-2.04</t>
  </si>
  <si>
    <t>Výfuková hlavice o průměru 160 mm - dodávka</t>
  </si>
  <si>
    <t>-1929752554</t>
  </si>
  <si>
    <t>477861907</t>
  </si>
  <si>
    <t>-572357242</t>
  </si>
  <si>
    <t>751510043</t>
  </si>
  <si>
    <t>Vzduchotechnické potrubí z pozinkovaného plechu kruhové spirálně vinutá trouba bez příruby D přes 200 do 300 mm</t>
  </si>
  <si>
    <t>2081907665</t>
  </si>
  <si>
    <t>751510043TV</t>
  </si>
  <si>
    <t xml:space="preserve">Vzduchotechnické potrubí z pozinkovaného plechu  kruhové, trouba spirálně vinutá bez příruby, průměru přes 200 do 300 mm - tvarové</t>
  </si>
  <si>
    <t>1359764568</t>
  </si>
  <si>
    <t>751511R2</t>
  </si>
  <si>
    <t xml:space="preserve">Potrubí čtyřhranné sk. I, průřez 0,28-0,42 m² – tvarové – plénum pro připojení PŽ o rozměru cca 900x400 mm a potrubí  prům.160+160 mm - dodávka vč.mtže</t>
  </si>
  <si>
    <t>989297344</t>
  </si>
  <si>
    <t>751511R3</t>
  </si>
  <si>
    <t xml:space="preserve">Potrubí čtyřhranné sk. I, průřez 0,28-0,42 m² – tvarové – plénum pro připojení PŽ o rozměru cca 900x400 mm a potrubí  prům.200 + 225 mm - dodávka vč.mtže</t>
  </si>
  <si>
    <t>-1329695042</t>
  </si>
  <si>
    <t>-2032401057</t>
  </si>
  <si>
    <t>751-D-2.12</t>
  </si>
  <si>
    <t>-1083235804</t>
  </si>
  <si>
    <t>751-D-2.11</t>
  </si>
  <si>
    <t xml:space="preserve">Potrubí ohebné Sonoflex  pr.200mm - dodávka</t>
  </si>
  <si>
    <t>688761631</t>
  </si>
  <si>
    <t>619530074</t>
  </si>
  <si>
    <t>751-3</t>
  </si>
  <si>
    <t>Zařízení č.3 - šatna 1.NP</t>
  </si>
  <si>
    <t>751-M-3.01</t>
  </si>
  <si>
    <t xml:space="preserve">Ventilátor axiální v tichém provedení, průměr 150 mm,  včetně vest. doběhu, výkon: 200 m3/hod – STÁVAJÍCÍ (DEMONTÁŽ A MONTÁŽ)</t>
  </si>
  <si>
    <t>283408183</t>
  </si>
  <si>
    <t>751-M-3.02</t>
  </si>
  <si>
    <t xml:space="preserve">Protidešťová žaluzie, plastová s žaluziemi, 160x10 mm  – STÁVAJÍCÍ (DEMONTÁŽ A MONTÁŽ)</t>
  </si>
  <si>
    <t>-679672999</t>
  </si>
  <si>
    <t>843176181</t>
  </si>
  <si>
    <t>751-4</t>
  </si>
  <si>
    <t>Zařízení č.4 - úprava stávajícího zařízení</t>
  </si>
  <si>
    <t>-1125609307</t>
  </si>
  <si>
    <t>-1737948474</t>
  </si>
  <si>
    <t>419014550</t>
  </si>
  <si>
    <t>225147182</t>
  </si>
  <si>
    <t>751510044</t>
  </si>
  <si>
    <t>Vzduchotechnické potrubí z pozinkovaného plechu kruhové spirálně vinutá trouba bez příruby D přes 300 do 400 mm</t>
  </si>
  <si>
    <t>-1815169558</t>
  </si>
  <si>
    <t>751510044TV</t>
  </si>
  <si>
    <t xml:space="preserve">Vzduchotechnické potrubí z pozinkovaného plechu  kruhové, trouba spirálně vinutá bez příruby, průměru přes 300 do 400 mm - tvarové</t>
  </si>
  <si>
    <t>-1305650792</t>
  </si>
  <si>
    <t>751511002</t>
  </si>
  <si>
    <t>Montáž potrubí plechového skupiny I čtyřhranného s přírubou tloušťky plechu 0,6 mm přes 0,01 do 0,03 m2</t>
  </si>
  <si>
    <t>336440926</t>
  </si>
  <si>
    <t>751-D-4.07</t>
  </si>
  <si>
    <t>Potrubí čtyřhranné sk. I, tl.0,6 mm, do průřezu 0,03 m²</t>
  </si>
  <si>
    <t>244690479</t>
  </si>
  <si>
    <t>751511002TV</t>
  </si>
  <si>
    <t>Montáž tvarovek na potrubí plechového skupiny I čtyřhranného s přírubou tloušťky plechu 0,6 mm přes 0,01 do 0,03 m2</t>
  </si>
  <si>
    <t>-1230822903</t>
  </si>
  <si>
    <t>751-D-4.08</t>
  </si>
  <si>
    <t>Potrubí čtyřhranné sk. I, tl.0,6 mm, do průřezu 0,035 m² - tvarové</t>
  </si>
  <si>
    <t>898902806</t>
  </si>
  <si>
    <t>751511003</t>
  </si>
  <si>
    <t>Montáž potrubí plechového skupiny I čtyřhranného s přírubou tloušťky plechu 0,6 mm přes 0,03 do 0,07 m2</t>
  </si>
  <si>
    <t>38791544</t>
  </si>
  <si>
    <t>751-D-4.09</t>
  </si>
  <si>
    <t>Potrubí čtyřhranné sk. I, tl.0,6 mm, do průřezu 0,03 - 0,07 m²</t>
  </si>
  <si>
    <t>376288019</t>
  </si>
  <si>
    <t>751511003TV</t>
  </si>
  <si>
    <t>Montáž tvarovek na potrubí plechového skupiny I čtyřhranného s přírubou tloušťky plechu 0,6 mm přes 0,035 do 0,07 m2</t>
  </si>
  <si>
    <t>-1199371767</t>
  </si>
  <si>
    <t>751-D-4.10</t>
  </si>
  <si>
    <t>Potrubí čtyřhranné sk. I, tl.0,6 mm, průřezu 0,035- 0,07 m² - tvarové</t>
  </si>
  <si>
    <t>1577214691</t>
  </si>
  <si>
    <t>751511004</t>
  </si>
  <si>
    <t>Montáž potrubí plechového skupiny I čtyřhranného s přírubou tloušťky plechu 0,6 mm přes 0,07 do 0,13 m2</t>
  </si>
  <si>
    <t>-1956843161</t>
  </si>
  <si>
    <t>751-D-4.11</t>
  </si>
  <si>
    <t>Potrubí čtyřhranné sk. I, tl.0,6 mm, do průřezu 0,07 - 0,13 m²</t>
  </si>
  <si>
    <t>-526014759</t>
  </si>
  <si>
    <t>751511004TV</t>
  </si>
  <si>
    <t>2074111834</t>
  </si>
  <si>
    <t>751-D-4.12</t>
  </si>
  <si>
    <t>Potrubí čtyřhranné sk. I, tl.0,6 mm, průřezu 0,07- 0,14 m² - tvarové</t>
  </si>
  <si>
    <t>878147496</t>
  </si>
  <si>
    <t>751511R4</t>
  </si>
  <si>
    <t xml:space="preserve">Potrubí čtyřhranné sk. I, průřez 0,28-0,42 m² – tvarové – plénum pro připojení PŽ o rozměru cca 900x400 mm a potrubí  prům.225 mm - dodávka vč.mtže</t>
  </si>
  <si>
    <t>1822147233</t>
  </si>
  <si>
    <t>751511R5</t>
  </si>
  <si>
    <t xml:space="preserve">Potrubí čtyřhranné sk. I, průřez 0,28-0,42 m² – tvarové – plénum pro připojení PŽ o rozměru cca 900x400 mm a potrubí  prům.250 mm - dodávka vč.mtže</t>
  </si>
  <si>
    <t>440836029</t>
  </si>
  <si>
    <t>751511R6</t>
  </si>
  <si>
    <t xml:space="preserve">Potrubí čtyřhranné sk. I, průřez 0,28-0,42 m² – tvarové – plénum pro připojení PŽ o rozměru cca 900x400 mm a potrubí  prům.400 mm - dodávka vč.mtže</t>
  </si>
  <si>
    <t>-61579404</t>
  </si>
  <si>
    <t>-1535035872</t>
  </si>
  <si>
    <t>751-5</t>
  </si>
  <si>
    <t>Vzduchotechnika - demontáže</t>
  </si>
  <si>
    <t>751111811</t>
  </si>
  <si>
    <t>Demontáž ventilátoru axiálního nízkotlakého kruhové potrubí D do 200 mm</t>
  </si>
  <si>
    <t>-805782761</t>
  </si>
  <si>
    <t>751398852</t>
  </si>
  <si>
    <t>Demontáž protidešťové žaluzie nebo žaluziové klapky z potrubí čtyřhranného průřezu přes 0,150 do 0,300 m2</t>
  </si>
  <si>
    <t>-1632291664</t>
  </si>
  <si>
    <t>751510871</t>
  </si>
  <si>
    <t>Demontáž vzduchotechnického potrubí plechového kruhového bez příruby spirálně vinutého do suti D přes 200 do 400 mm</t>
  </si>
  <si>
    <t>-223271411</t>
  </si>
  <si>
    <t>751511802</t>
  </si>
  <si>
    <t>Demontáž potrubí plechového skupiny I čtyřhranného s přírubou nebo bez příruby tloušťky plechu 0,6 mm průřezu přes 0,07 do 0,13 m2</t>
  </si>
  <si>
    <t>-973047</t>
  </si>
  <si>
    <t>751-OST</t>
  </si>
  <si>
    <t>Vzduchotechnika - ostatní</t>
  </si>
  <si>
    <t>998751202</t>
  </si>
  <si>
    <t>Přesun hmot procentní pro vzduchotechniku v objektech výšky přes 12 do 24 m</t>
  </si>
  <si>
    <t>%</t>
  </si>
  <si>
    <t>434328105</t>
  </si>
  <si>
    <t>OST-VZT-01</t>
  </si>
  <si>
    <t>Závěsný a spojovací materiál - VZT</t>
  </si>
  <si>
    <t>-1912287340</t>
  </si>
  <si>
    <t>OST-VZT-02</t>
  </si>
  <si>
    <t>Doprava materiálu na stavbu a v rámci stavby</t>
  </si>
  <si>
    <t>443098263</t>
  </si>
  <si>
    <t>OST-VZT-03</t>
  </si>
  <si>
    <t>Zednická a stavební přípomoc</t>
  </si>
  <si>
    <t>-1426738565</t>
  </si>
  <si>
    <t>OST-VZT-04</t>
  </si>
  <si>
    <t>Protokoly a zkoušky, zaregulování a uvedení do provozu</t>
  </si>
  <si>
    <t>2053679968</t>
  </si>
  <si>
    <t>VON - Vedlejší a ostatní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</si>
  <si>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</si>
  <si>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</si>
  <si>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</si>
  <si>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</si>
  <si>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</si>
  <si>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</si>
  <si>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113107121</t>
  </si>
  <si>
    <t>Odstranění podkladu z kameniva drceného tl do 100 mm ručně</t>
  </si>
  <si>
    <t>-1015955272</t>
  </si>
  <si>
    <t>113107322</t>
  </si>
  <si>
    <t>Odstranění podkladu z kameniva drceného tl přes 100 do 200 mm strojně pl do 50 m2</t>
  </si>
  <si>
    <t>-1909717551</t>
  </si>
  <si>
    <t>113311121</t>
  </si>
  <si>
    <t>Odstranění geotextilií v komunikacích</t>
  </si>
  <si>
    <t>1954064004</t>
  </si>
  <si>
    <t>213141112</t>
  </si>
  <si>
    <t>Zřízení vrstvy z geotextilie v rovině nebo ve sklonu do 1:5 š přes 3 do 6 m</t>
  </si>
  <si>
    <t>1799445915</t>
  </si>
  <si>
    <t>69311082</t>
  </si>
  <si>
    <t>geotextilie netkaná separační, ochranná, filtrační, drenážní PP 500g/m2</t>
  </si>
  <si>
    <t>-290446877</t>
  </si>
  <si>
    <t>564871016</t>
  </si>
  <si>
    <t>Podklad ze štěrkodrtě ŠD plochy do 100 m2 tl 300 mm</t>
  </si>
  <si>
    <t>-580676803</t>
  </si>
  <si>
    <t>997221551</t>
  </si>
  <si>
    <t>Vodorovná doprava suti ze sypkých materiálů do 1 km</t>
  </si>
  <si>
    <t>-1550485716</t>
  </si>
  <si>
    <t>997221559</t>
  </si>
  <si>
    <t>Příplatek ZKD 1 km u vodorovné dopravy suti ze sypkých materiálů</t>
  </si>
  <si>
    <t>1360524615</t>
  </si>
  <si>
    <t>997221655</t>
  </si>
  <si>
    <t>Poplatek za uložení na skládce (skládkovné) zeminy a kamení kód odpadu 17 05 04</t>
  </si>
  <si>
    <t>1561304925</t>
  </si>
  <si>
    <t>998225111</t>
  </si>
  <si>
    <t>Přesun hmot pro pozemní komunikace s krytem z kamene, monolitickým betonovým nebo živičným</t>
  </si>
  <si>
    <t>379304519</t>
  </si>
  <si>
    <t>Provizorní zakrytí stropu nad 1. NP živičnou nebo PVC hydroizolací s vyřešením odtoku dešťové vody mimo objekt po vybourání krovu, a to včetně demontáže po zhotovení nové střechy</t>
  </si>
  <si>
    <t>-1803511411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</si>
  <si>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</si>
  <si>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</si>
  <si>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</si>
  <si>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</si>
  <si>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</si>
  <si>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</si>
  <si>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</si>
  <si>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-1808068926</t>
  </si>
  <si>
    <t>Poznámka k položce:_x000d_
Poznámka k položce: vč. pasportizace a fotodumentace stavby</t>
  </si>
  <si>
    <t>VRN3</t>
  </si>
  <si>
    <t>Zařízení staveniště</t>
  </si>
  <si>
    <t>030001000</t>
  </si>
  <si>
    <t>308512628</t>
  </si>
  <si>
    <t xml:space="preserve">Poznámka k položce:_x000d_
Poznámka k položce: náklady na vybudování,provoz, údržbu, zabezpečení, připojení a užívání inž. sítí,  zrušení ZS a uvedení do původního stavu</t>
  </si>
  <si>
    <t>034002000</t>
  </si>
  <si>
    <t>Zabezpečení staveniště</t>
  </si>
  <si>
    <t>1245463094</t>
  </si>
  <si>
    <t xml:space="preserve">Poznámka k položce:_x000d_
Poznámka k položce: oplocení staveniště ,vjezdová brána,  ochrana okolí školy</t>
  </si>
  <si>
    <t>034503000</t>
  </si>
  <si>
    <t>Informační tabule na staveništi</t>
  </si>
  <si>
    <t>2113739257</t>
  </si>
  <si>
    <t>Poznámka k položce:_x000d_
poviná publicita dle předpisů EU včetně pamětní desky</t>
  </si>
  <si>
    <t>VRN4</t>
  </si>
  <si>
    <t>Inženýrská činnost</t>
  </si>
  <si>
    <t>043194000</t>
  </si>
  <si>
    <t>Ostatní zkoušky</t>
  </si>
  <si>
    <t>667953338</t>
  </si>
  <si>
    <t>045002000</t>
  </si>
  <si>
    <t>Kompletační a koordinační činnost</t>
  </si>
  <si>
    <t>-1426121149</t>
  </si>
  <si>
    <t>VRN7</t>
  </si>
  <si>
    <t>Provozní vlivy</t>
  </si>
  <si>
    <t>071103000</t>
  </si>
  <si>
    <t>Provoz investora</t>
  </si>
  <si>
    <t>841887212</t>
  </si>
  <si>
    <t>Poznámka k položce:_x000d_
Poznámka k položce: práce prováděné za provozu školy</t>
  </si>
  <si>
    <t>VRN9</t>
  </si>
  <si>
    <t>Ostatní náklady</t>
  </si>
  <si>
    <t>090001000</t>
  </si>
  <si>
    <t>-2077094097</t>
  </si>
  <si>
    <t>Poznámka k položce:_x000d_
Poznámka k položce: náklady na kolaudaci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</si>
</sst>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8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2022038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Ostrov, škola Májová - nástavba obektu Družiny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Ostrov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26. 1. 2023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6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Město Ostrov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DPT projekty, Ing. Jan Dušek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6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ROUND(SUM(AG95:AG101),2)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ROUND(SUM(AS95:AS101),2)</f>
        <v>0</v>
      </c>
      <c r="AT94" s="111">
        <f>ROUND(SUM(AV94:AW94),2)</f>
        <v>0</v>
      </c>
      <c r="AU94" s="112">
        <f>ROUND(SUM(AU95:AU101),5)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ROUND(SUM(AZ95:AZ101),2)</f>
        <v>0</v>
      </c>
      <c r="BA94" s="111">
        <f>ROUND(SUM(BA95:BA101),2)</f>
        <v>0</v>
      </c>
      <c r="BB94" s="111">
        <f>ROUND(SUM(BB95:BB101),2)</f>
        <v>0</v>
      </c>
      <c r="BC94" s="111">
        <f>ROUND(SUM(BC95:BC101),2)</f>
        <v>0</v>
      </c>
      <c r="BD94" s="113">
        <f>ROUND(SUM(BD95:BD101),2)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4.4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'D.1.1.1 - Nástavba objekt...'!J30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'D.1.1.1 - Nástavba objekt...'!P154</f>
        <v>0</v>
      </c>
      <c r="AV95" s="125">
        <f>'D.1.1.1 - Nástavba objekt...'!J33</f>
        <v>0</v>
      </c>
      <c r="AW95" s="125">
        <f>'D.1.1.1 - Nástavba objekt...'!J34</f>
        <v>0</v>
      </c>
      <c r="AX95" s="125">
        <f>'D.1.1.1 - Nástavba objekt...'!J35</f>
        <v>0</v>
      </c>
      <c r="AY95" s="125">
        <f>'D.1.1.1 - Nástavba objekt...'!J36</f>
        <v>0</v>
      </c>
      <c r="AZ95" s="125">
        <f>'D.1.1.1 - Nástavba objekt...'!F33</f>
        <v>0</v>
      </c>
      <c r="BA95" s="125">
        <f>'D.1.1.1 - Nástavba objekt...'!F34</f>
        <v>0</v>
      </c>
      <c r="BB95" s="125">
        <f>'D.1.1.1 - Nástavba objekt...'!F35</f>
        <v>0</v>
      </c>
      <c r="BC95" s="125">
        <f>'D.1.1.1 - Nástavba objekt...'!F36</f>
        <v>0</v>
      </c>
      <c r="BD95" s="127">
        <f>'D.1.1.1 - Nástavba objekt...'!F37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4.4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'D.1.4.2 - Zdravotechnika'!J30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'D.1.4.2 - Zdravotechnika'!P137</f>
        <v>0</v>
      </c>
      <c r="AV96" s="125">
        <f>'D.1.4.2 - Zdravotechnika'!J33</f>
        <v>0</v>
      </c>
      <c r="AW96" s="125">
        <f>'D.1.4.2 - Zdravotechnika'!J34</f>
        <v>0</v>
      </c>
      <c r="AX96" s="125">
        <f>'D.1.4.2 - Zdravotechnika'!J35</f>
        <v>0</v>
      </c>
      <c r="AY96" s="125">
        <f>'D.1.4.2 - Zdravotechnika'!J36</f>
        <v>0</v>
      </c>
      <c r="AZ96" s="125">
        <f>'D.1.4.2 - Zdravotechnika'!F33</f>
        <v>0</v>
      </c>
      <c r="BA96" s="125">
        <f>'D.1.4.2 - Zdravotechnika'!F34</f>
        <v>0</v>
      </c>
      <c r="BB96" s="125">
        <f>'D.1.4.2 - Zdravotechnika'!F35</f>
        <v>0</v>
      </c>
      <c r="BC96" s="125">
        <f>'D.1.4.2 - Zdravotechnika'!F36</f>
        <v>0</v>
      </c>
      <c r="BD96" s="127">
        <f>'D.1.4.2 - Zdravotechnika'!F37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4.4" customHeight="1">
      <c r="A97" s="116" t="s">
        <v>81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'D.1.4.3 - Vytápění'!J30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4">
        <v>0</v>
      </c>
      <c r="AT97" s="125">
        <f>ROUND(SUM(AV97:AW97),2)</f>
        <v>0</v>
      </c>
      <c r="AU97" s="126">
        <f>'D.1.4.3 - Vytápění'!P124</f>
        <v>0</v>
      </c>
      <c r="AV97" s="125">
        <f>'D.1.4.3 - Vytápění'!J33</f>
        <v>0</v>
      </c>
      <c r="AW97" s="125">
        <f>'D.1.4.3 - Vytápění'!J34</f>
        <v>0</v>
      </c>
      <c r="AX97" s="125">
        <f>'D.1.4.3 - Vytápění'!J35</f>
        <v>0</v>
      </c>
      <c r="AY97" s="125">
        <f>'D.1.4.3 - Vytápění'!J36</f>
        <v>0</v>
      </c>
      <c r="AZ97" s="125">
        <f>'D.1.4.3 - Vytápění'!F33</f>
        <v>0</v>
      </c>
      <c r="BA97" s="125">
        <f>'D.1.4.3 - Vytápění'!F34</f>
        <v>0</v>
      </c>
      <c r="BB97" s="125">
        <f>'D.1.4.3 - Vytápění'!F35</f>
        <v>0</v>
      </c>
      <c r="BC97" s="125">
        <f>'D.1.4.3 - Vytápění'!F36</f>
        <v>0</v>
      </c>
      <c r="BD97" s="127">
        <f>'D.1.4.3 - Vytápění'!F37</f>
        <v>0</v>
      </c>
      <c r="BE97" s="7"/>
      <c r="BT97" s="128" t="s">
        <v>85</v>
      </c>
      <c r="BV97" s="128" t="s">
        <v>79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7" customFormat="1" ht="14.4" customHeight="1">
      <c r="A98" s="116" t="s">
        <v>81</v>
      </c>
      <c r="B98" s="117"/>
      <c r="C98" s="118"/>
      <c r="D98" s="119" t="s">
        <v>94</v>
      </c>
      <c r="E98" s="119"/>
      <c r="F98" s="119"/>
      <c r="G98" s="119"/>
      <c r="H98" s="119"/>
      <c r="I98" s="120"/>
      <c r="J98" s="119" t="s">
        <v>95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'D.1.4.4 - Silnoproudá ele...'!J30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84</v>
      </c>
      <c r="AR98" s="123"/>
      <c r="AS98" s="124">
        <v>0</v>
      </c>
      <c r="AT98" s="125">
        <f>ROUND(SUM(AV98:AW98),2)</f>
        <v>0</v>
      </c>
      <c r="AU98" s="126">
        <f>'D.1.4.4 - Silnoproudá ele...'!P119</f>
        <v>0</v>
      </c>
      <c r="AV98" s="125">
        <f>'D.1.4.4 - Silnoproudá ele...'!J33</f>
        <v>0</v>
      </c>
      <c r="AW98" s="125">
        <f>'D.1.4.4 - Silnoproudá ele...'!J34</f>
        <v>0</v>
      </c>
      <c r="AX98" s="125">
        <f>'D.1.4.4 - Silnoproudá ele...'!J35</f>
        <v>0</v>
      </c>
      <c r="AY98" s="125">
        <f>'D.1.4.4 - Silnoproudá ele...'!J36</f>
        <v>0</v>
      </c>
      <c r="AZ98" s="125">
        <f>'D.1.4.4 - Silnoproudá ele...'!F33</f>
        <v>0</v>
      </c>
      <c r="BA98" s="125">
        <f>'D.1.4.4 - Silnoproudá ele...'!F34</f>
        <v>0</v>
      </c>
      <c r="BB98" s="125">
        <f>'D.1.4.4 - Silnoproudá ele...'!F35</f>
        <v>0</v>
      </c>
      <c r="BC98" s="125">
        <f>'D.1.4.4 - Silnoproudá ele...'!F36</f>
        <v>0</v>
      </c>
      <c r="BD98" s="127">
        <f>'D.1.4.4 - Silnoproudá ele...'!F37</f>
        <v>0</v>
      </c>
      <c r="BE98" s="7"/>
      <c r="BT98" s="128" t="s">
        <v>85</v>
      </c>
      <c r="BV98" s="128" t="s">
        <v>79</v>
      </c>
      <c r="BW98" s="128" t="s">
        <v>96</v>
      </c>
      <c r="BX98" s="128" t="s">
        <v>5</v>
      </c>
      <c r="CL98" s="128" t="s">
        <v>1</v>
      </c>
      <c r="CM98" s="128" t="s">
        <v>87</v>
      </c>
    </row>
    <row r="99" s="7" customFormat="1" ht="14.4" customHeight="1">
      <c r="A99" s="116" t="s">
        <v>81</v>
      </c>
      <c r="B99" s="117"/>
      <c r="C99" s="118"/>
      <c r="D99" s="119" t="s">
        <v>97</v>
      </c>
      <c r="E99" s="119"/>
      <c r="F99" s="119"/>
      <c r="G99" s="119"/>
      <c r="H99" s="119"/>
      <c r="I99" s="120"/>
      <c r="J99" s="119" t="s">
        <v>98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'D.1.4.5 - Slaboproudé roz...'!J30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84</v>
      </c>
      <c r="AR99" s="123"/>
      <c r="AS99" s="124">
        <v>0</v>
      </c>
      <c r="AT99" s="125">
        <f>ROUND(SUM(AV99:AW99),2)</f>
        <v>0</v>
      </c>
      <c r="AU99" s="126">
        <f>'D.1.4.5 - Slaboproudé roz...'!P122</f>
        <v>0</v>
      </c>
      <c r="AV99" s="125">
        <f>'D.1.4.5 - Slaboproudé roz...'!J33</f>
        <v>0</v>
      </c>
      <c r="AW99" s="125">
        <f>'D.1.4.5 - Slaboproudé roz...'!J34</f>
        <v>0</v>
      </c>
      <c r="AX99" s="125">
        <f>'D.1.4.5 - Slaboproudé roz...'!J35</f>
        <v>0</v>
      </c>
      <c r="AY99" s="125">
        <f>'D.1.4.5 - Slaboproudé roz...'!J36</f>
        <v>0</v>
      </c>
      <c r="AZ99" s="125">
        <f>'D.1.4.5 - Slaboproudé roz...'!F33</f>
        <v>0</v>
      </c>
      <c r="BA99" s="125">
        <f>'D.1.4.5 - Slaboproudé roz...'!F34</f>
        <v>0</v>
      </c>
      <c r="BB99" s="125">
        <f>'D.1.4.5 - Slaboproudé roz...'!F35</f>
        <v>0</v>
      </c>
      <c r="BC99" s="125">
        <f>'D.1.4.5 - Slaboproudé roz...'!F36</f>
        <v>0</v>
      </c>
      <c r="BD99" s="127">
        <f>'D.1.4.5 - Slaboproudé roz...'!F37</f>
        <v>0</v>
      </c>
      <c r="BE99" s="7"/>
      <c r="BT99" s="128" t="s">
        <v>85</v>
      </c>
      <c r="BV99" s="128" t="s">
        <v>79</v>
      </c>
      <c r="BW99" s="128" t="s">
        <v>99</v>
      </c>
      <c r="BX99" s="128" t="s">
        <v>5</v>
      </c>
      <c r="CL99" s="128" t="s">
        <v>1</v>
      </c>
      <c r="CM99" s="128" t="s">
        <v>87</v>
      </c>
    </row>
    <row r="100" s="7" customFormat="1" ht="14.4" customHeight="1">
      <c r="A100" s="116" t="s">
        <v>81</v>
      </c>
      <c r="B100" s="117"/>
      <c r="C100" s="118"/>
      <c r="D100" s="119" t="s">
        <v>100</v>
      </c>
      <c r="E100" s="119"/>
      <c r="F100" s="119"/>
      <c r="G100" s="119"/>
      <c r="H100" s="119"/>
      <c r="I100" s="120"/>
      <c r="J100" s="119" t="s">
        <v>101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'D.1.4.6 - Vzduchotechnika'!J30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84</v>
      </c>
      <c r="AR100" s="123"/>
      <c r="AS100" s="124">
        <v>0</v>
      </c>
      <c r="AT100" s="125">
        <f>ROUND(SUM(AV100:AW100),2)</f>
        <v>0</v>
      </c>
      <c r="AU100" s="126">
        <f>'D.1.4.6 - Vzduchotechnika'!P124</f>
        <v>0</v>
      </c>
      <c r="AV100" s="125">
        <f>'D.1.4.6 - Vzduchotechnika'!J33</f>
        <v>0</v>
      </c>
      <c r="AW100" s="125">
        <f>'D.1.4.6 - Vzduchotechnika'!J34</f>
        <v>0</v>
      </c>
      <c r="AX100" s="125">
        <f>'D.1.4.6 - Vzduchotechnika'!J35</f>
        <v>0</v>
      </c>
      <c r="AY100" s="125">
        <f>'D.1.4.6 - Vzduchotechnika'!J36</f>
        <v>0</v>
      </c>
      <c r="AZ100" s="125">
        <f>'D.1.4.6 - Vzduchotechnika'!F33</f>
        <v>0</v>
      </c>
      <c r="BA100" s="125">
        <f>'D.1.4.6 - Vzduchotechnika'!F34</f>
        <v>0</v>
      </c>
      <c r="BB100" s="125">
        <f>'D.1.4.6 - Vzduchotechnika'!F35</f>
        <v>0</v>
      </c>
      <c r="BC100" s="125">
        <f>'D.1.4.6 - Vzduchotechnika'!F36</f>
        <v>0</v>
      </c>
      <c r="BD100" s="127">
        <f>'D.1.4.6 - Vzduchotechnika'!F37</f>
        <v>0</v>
      </c>
      <c r="BE100" s="7"/>
      <c r="BT100" s="128" t="s">
        <v>85</v>
      </c>
      <c r="BV100" s="128" t="s">
        <v>79</v>
      </c>
      <c r="BW100" s="128" t="s">
        <v>102</v>
      </c>
      <c r="BX100" s="128" t="s">
        <v>5</v>
      </c>
      <c r="CL100" s="128" t="s">
        <v>1</v>
      </c>
      <c r="CM100" s="128" t="s">
        <v>87</v>
      </c>
    </row>
    <row r="101" s="7" customFormat="1" ht="14.4" customHeight="1">
      <c r="A101" s="116" t="s">
        <v>81</v>
      </c>
      <c r="B101" s="117"/>
      <c r="C101" s="118"/>
      <c r="D101" s="119" t="s">
        <v>103</v>
      </c>
      <c r="E101" s="119"/>
      <c r="F101" s="119"/>
      <c r="G101" s="119"/>
      <c r="H101" s="119"/>
      <c r="I101" s="120"/>
      <c r="J101" s="119" t="s">
        <v>104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'VON - Vedlejší a ostatní 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84</v>
      </c>
      <c r="AR101" s="123"/>
      <c r="AS101" s="129">
        <v>0</v>
      </c>
      <c r="AT101" s="130">
        <f>ROUND(SUM(AV101:AW101),2)</f>
        <v>0</v>
      </c>
      <c r="AU101" s="131">
        <f>'VON - Vedlejší a ostatní ...'!P129</f>
        <v>0</v>
      </c>
      <c r="AV101" s="130">
        <f>'VON - Vedlejší a ostatní ...'!J33</f>
        <v>0</v>
      </c>
      <c r="AW101" s="130">
        <f>'VON - Vedlejší a ostatní ...'!J34</f>
        <v>0</v>
      </c>
      <c r="AX101" s="130">
        <f>'VON - Vedlejší a ostatní ...'!J35</f>
        <v>0</v>
      </c>
      <c r="AY101" s="130">
        <f>'VON - Vedlejší a ostatní ...'!J36</f>
        <v>0</v>
      </c>
      <c r="AZ101" s="130">
        <f>'VON - Vedlejší a ostatní ...'!F33</f>
        <v>0</v>
      </c>
      <c r="BA101" s="130">
        <f>'VON - Vedlejší a ostatní ...'!F34</f>
        <v>0</v>
      </c>
      <c r="BB101" s="130">
        <f>'VON - Vedlejší a ostatní ...'!F35</f>
        <v>0</v>
      </c>
      <c r="BC101" s="130">
        <f>'VON - Vedlejší a ostatní ...'!F36</f>
        <v>0</v>
      </c>
      <c r="BD101" s="132">
        <f>'VON - Vedlejší a ostatní ...'!F37</f>
        <v>0</v>
      </c>
      <c r="BE101" s="7"/>
      <c r="BT101" s="128" t="s">
        <v>85</v>
      </c>
      <c r="BV101" s="128" t="s">
        <v>79</v>
      </c>
      <c r="BW101" s="128" t="s">
        <v>105</v>
      </c>
      <c r="BX101" s="128" t="s">
        <v>5</v>
      </c>
      <c r="CL101" s="128" t="s">
        <v>1</v>
      </c>
      <c r="CM101" s="128" t="s">
        <v>87</v>
      </c>
    </row>
    <row r="102" s="2" customFormat="1" ht="30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  <c r="AQ103" s="64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</sheetData>
  <sheetProtection sheet="1" formatColumns="0" formatRows="0" objects="1" scenarios="1" spinCount="100000" saltValue="rt9XM6nyLBYkBMJfh+khz4hsqALn2V6D7tKh0WPOw3neoqBifxyudj5qmLX8hH1e+J8KOodaZz40c3u4qJ7tkQ==" hashValue="s7rr3XLyErBBMg71XobLUx9XHi67owIA8S9iGzSTXzI5TC8TKr5yKgOIDVeV/Q0glnS2kNx8KKd9FqMZBbMuug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1.1 - Nástavba objekt...'!C2" display="/"/>
    <hyperlink ref="A96" location="'D.1.4.2 - Zdravotechnika'!C2" display="/"/>
    <hyperlink ref="A97" location="'D.1.4.3 - Vytápění'!C2" display="/"/>
    <hyperlink ref="A98" location="'D.1.4.4 - Silnoproudá ele...'!C2" display="/"/>
    <hyperlink ref="A99" location="'D.1.4.5 - Slaboproudé roz...'!C2" display="/"/>
    <hyperlink ref="A100" location="'D.1.4.6 - Vzduchotechnika'!C2" display="/"/>
    <hyperlink ref="A101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106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4.4" customHeight="1">
      <c r="B7" s="17"/>
      <c r="E7" s="138" t="str">
        <f>'Rekapitulace stavby'!K6</f>
        <v>Ostrov, škola Májová - nástavba obektu Družiny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5.6" customHeight="1">
      <c r="A9" s="35"/>
      <c r="B9" s="41"/>
      <c r="C9" s="35"/>
      <c r="D9" s="35"/>
      <c r="E9" s="139" t="s">
        <v>108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26. 1. 2023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8" customHeight="1">
      <c r="A27" s="142"/>
      <c r="B27" s="143"/>
      <c r="C27" s="142"/>
      <c r="D27" s="142"/>
      <c r="E27" s="144" t="s">
        <v>36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ROUND(J154,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ROUND((SUM(BE154:BE792)),  2)</f>
        <v>0</v>
      </c>
      <c r="G33" s="35"/>
      <c r="H33" s="35"/>
      <c r="I33" s="152">
        <v>0.20999999999999999</v>
      </c>
      <c r="J33" s="151">
        <f>ROUND(((SUM(BE154:BE792))*I33),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ROUND((SUM(BF154:BF792)),  2)</f>
        <v>0</v>
      </c>
      <c r="G34" s="35"/>
      <c r="H34" s="35"/>
      <c r="I34" s="152">
        <v>0.14999999999999999</v>
      </c>
      <c r="J34" s="151">
        <f>ROUND(((SUM(BF154:BF792))*I34),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ROUND((SUM(BG154:BG792)),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ROUND((SUM(BH154:BH792)),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ROUND((SUM(BI154:BI792)),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4.4" customHeight="1">
      <c r="A85" s="35"/>
      <c r="B85" s="36"/>
      <c r="C85" s="37"/>
      <c r="D85" s="37"/>
      <c r="E85" s="171" t="str">
        <f>E7</f>
        <v>Ostrov, škola Májová - nástavba obektu Družiny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5.6" customHeight="1">
      <c r="A87" s="35"/>
      <c r="B87" s="36"/>
      <c r="C87" s="37"/>
      <c r="D87" s="37"/>
      <c r="E87" s="73" t="str">
        <f>E9</f>
        <v>D.1.1.1 - Nástavba objekt...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Ostrov </v>
      </c>
      <c r="G89" s="37"/>
      <c r="H89" s="37"/>
      <c r="I89" s="29" t="s">
        <v>22</v>
      </c>
      <c r="J89" s="76" t="str">
        <f>IF(J12="","",J12)</f>
        <v>26. 1. 2023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6.4" customHeight="1">
      <c r="A91" s="35"/>
      <c r="B91" s="36"/>
      <c r="C91" s="29" t="s">
        <v>24</v>
      </c>
      <c r="D91" s="37"/>
      <c r="E91" s="37"/>
      <c r="F91" s="24" t="str">
        <f>E15</f>
        <v xml:space="preserve">Město Ostrov </v>
      </c>
      <c r="G91" s="37"/>
      <c r="H91" s="37"/>
      <c r="I91" s="29" t="s">
        <v>30</v>
      </c>
      <c r="J91" s="33" t="str">
        <f>E21</f>
        <v xml:space="preserve">DPT projekty, Ing. Jan Dušek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6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110</v>
      </c>
      <c r="D94" s="173"/>
      <c r="E94" s="173"/>
      <c r="F94" s="173"/>
      <c r="G94" s="173"/>
      <c r="H94" s="173"/>
      <c r="I94" s="173"/>
      <c r="J94" s="174" t="s">
        <v>111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112</v>
      </c>
      <c r="D96" s="37"/>
      <c r="E96" s="37"/>
      <c r="F96" s="37"/>
      <c r="G96" s="37"/>
      <c r="H96" s="37"/>
      <c r="I96" s="37"/>
      <c r="J96" s="107">
        <f>J154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76"/>
      <c r="C97" s="177"/>
      <c r="D97" s="178" t="s">
        <v>114</v>
      </c>
      <c r="E97" s="179"/>
      <c r="F97" s="179"/>
      <c r="G97" s="179"/>
      <c r="H97" s="179"/>
      <c r="I97" s="179"/>
      <c r="J97" s="180">
        <f>J155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115</v>
      </c>
      <c r="E98" s="185"/>
      <c r="F98" s="185"/>
      <c r="G98" s="185"/>
      <c r="H98" s="185"/>
      <c r="I98" s="185"/>
      <c r="J98" s="186">
        <f>J156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116</v>
      </c>
      <c r="E99" s="185"/>
      <c r="F99" s="185"/>
      <c r="G99" s="185"/>
      <c r="H99" s="185"/>
      <c r="I99" s="185"/>
      <c r="J99" s="186">
        <f>J179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117</v>
      </c>
      <c r="E100" s="185"/>
      <c r="F100" s="185"/>
      <c r="G100" s="185"/>
      <c r="H100" s="185"/>
      <c r="I100" s="185"/>
      <c r="J100" s="186">
        <f>J191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118</v>
      </c>
      <c r="E101" s="185"/>
      <c r="F101" s="185"/>
      <c r="G101" s="185"/>
      <c r="H101" s="185"/>
      <c r="I101" s="185"/>
      <c r="J101" s="186">
        <f>J228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119</v>
      </c>
      <c r="E102" s="185"/>
      <c r="F102" s="185"/>
      <c r="G102" s="185"/>
      <c r="H102" s="185"/>
      <c r="I102" s="185"/>
      <c r="J102" s="186">
        <f>J250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120</v>
      </c>
      <c r="E103" s="185"/>
      <c r="F103" s="185"/>
      <c r="G103" s="185"/>
      <c r="H103" s="185"/>
      <c r="I103" s="185"/>
      <c r="J103" s="186">
        <f>J256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121</v>
      </c>
      <c r="E104" s="185"/>
      <c r="F104" s="185"/>
      <c r="G104" s="185"/>
      <c r="H104" s="185"/>
      <c r="I104" s="185"/>
      <c r="J104" s="186">
        <f>J257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122</v>
      </c>
      <c r="E105" s="185"/>
      <c r="F105" s="185"/>
      <c r="G105" s="185"/>
      <c r="H105" s="185"/>
      <c r="I105" s="185"/>
      <c r="J105" s="186">
        <f>J270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123</v>
      </c>
      <c r="E106" s="185"/>
      <c r="F106" s="185"/>
      <c r="G106" s="185"/>
      <c r="H106" s="185"/>
      <c r="I106" s="185"/>
      <c r="J106" s="186">
        <f>J302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124</v>
      </c>
      <c r="E107" s="185"/>
      <c r="F107" s="185"/>
      <c r="G107" s="185"/>
      <c r="H107" s="185"/>
      <c r="I107" s="185"/>
      <c r="J107" s="186">
        <f>J311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125</v>
      </c>
      <c r="E108" s="185"/>
      <c r="F108" s="185"/>
      <c r="G108" s="185"/>
      <c r="H108" s="185"/>
      <c r="I108" s="185"/>
      <c r="J108" s="186">
        <f>J312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126</v>
      </c>
      <c r="E109" s="185"/>
      <c r="F109" s="185"/>
      <c r="G109" s="185"/>
      <c r="H109" s="185"/>
      <c r="I109" s="185"/>
      <c r="J109" s="186">
        <f>J320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127</v>
      </c>
      <c r="E110" s="185"/>
      <c r="F110" s="185"/>
      <c r="G110" s="185"/>
      <c r="H110" s="185"/>
      <c r="I110" s="185"/>
      <c r="J110" s="186">
        <f>J338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128</v>
      </c>
      <c r="E111" s="185"/>
      <c r="F111" s="185"/>
      <c r="G111" s="185"/>
      <c r="H111" s="185"/>
      <c r="I111" s="185"/>
      <c r="J111" s="186">
        <f>J360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129</v>
      </c>
      <c r="E112" s="185"/>
      <c r="F112" s="185"/>
      <c r="G112" s="185"/>
      <c r="H112" s="185"/>
      <c r="I112" s="185"/>
      <c r="J112" s="186">
        <f>J362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130</v>
      </c>
      <c r="E113" s="185"/>
      <c r="F113" s="185"/>
      <c r="G113" s="185"/>
      <c r="H113" s="185"/>
      <c r="I113" s="185"/>
      <c r="J113" s="186">
        <f>J370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131</v>
      </c>
      <c r="E114" s="179"/>
      <c r="F114" s="179"/>
      <c r="G114" s="179"/>
      <c r="H114" s="179"/>
      <c r="I114" s="179"/>
      <c r="J114" s="180">
        <f>J372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83"/>
      <c r="D115" s="184" t="s">
        <v>132</v>
      </c>
      <c r="E115" s="185"/>
      <c r="F115" s="185"/>
      <c r="G115" s="185"/>
      <c r="H115" s="185"/>
      <c r="I115" s="185"/>
      <c r="J115" s="186">
        <f>J373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133</v>
      </c>
      <c r="E116" s="185"/>
      <c r="F116" s="185"/>
      <c r="G116" s="185"/>
      <c r="H116" s="185"/>
      <c r="I116" s="185"/>
      <c r="J116" s="186">
        <f>J391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134</v>
      </c>
      <c r="E117" s="185"/>
      <c r="F117" s="185"/>
      <c r="G117" s="185"/>
      <c r="H117" s="185"/>
      <c r="I117" s="185"/>
      <c r="J117" s="186">
        <f>J410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135</v>
      </c>
      <c r="E118" s="185"/>
      <c r="F118" s="185"/>
      <c r="G118" s="185"/>
      <c r="H118" s="185"/>
      <c r="I118" s="185"/>
      <c r="J118" s="186">
        <f>J426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136</v>
      </c>
      <c r="E119" s="185"/>
      <c r="F119" s="185"/>
      <c r="G119" s="185"/>
      <c r="H119" s="185"/>
      <c r="I119" s="185"/>
      <c r="J119" s="186">
        <f>J431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83"/>
      <c r="D120" s="184" t="s">
        <v>137</v>
      </c>
      <c r="E120" s="185"/>
      <c r="F120" s="185"/>
      <c r="G120" s="185"/>
      <c r="H120" s="185"/>
      <c r="I120" s="185"/>
      <c r="J120" s="186">
        <f>J435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2"/>
      <c r="C121" s="183"/>
      <c r="D121" s="184" t="s">
        <v>138</v>
      </c>
      <c r="E121" s="185"/>
      <c r="F121" s="185"/>
      <c r="G121" s="185"/>
      <c r="H121" s="185"/>
      <c r="I121" s="185"/>
      <c r="J121" s="186">
        <f>J466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139</v>
      </c>
      <c r="E122" s="185"/>
      <c r="F122" s="185"/>
      <c r="G122" s="185"/>
      <c r="H122" s="185"/>
      <c r="I122" s="185"/>
      <c r="J122" s="186">
        <f>J513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2"/>
      <c r="C123" s="183"/>
      <c r="D123" s="184" t="s">
        <v>140</v>
      </c>
      <c r="E123" s="185"/>
      <c r="F123" s="185"/>
      <c r="G123" s="185"/>
      <c r="H123" s="185"/>
      <c r="I123" s="185"/>
      <c r="J123" s="186">
        <f>J560</f>
        <v>0</v>
      </c>
      <c r="K123" s="183"/>
      <c r="L123" s="18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2"/>
      <c r="C124" s="183"/>
      <c r="D124" s="184" t="s">
        <v>141</v>
      </c>
      <c r="E124" s="185"/>
      <c r="F124" s="185"/>
      <c r="G124" s="185"/>
      <c r="H124" s="185"/>
      <c r="I124" s="185"/>
      <c r="J124" s="186">
        <f>J566</f>
        <v>0</v>
      </c>
      <c r="K124" s="183"/>
      <c r="L124" s="18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2"/>
      <c r="C125" s="183"/>
      <c r="D125" s="184" t="s">
        <v>142</v>
      </c>
      <c r="E125" s="185"/>
      <c r="F125" s="185"/>
      <c r="G125" s="185"/>
      <c r="H125" s="185"/>
      <c r="I125" s="185"/>
      <c r="J125" s="186">
        <f>J645</f>
        <v>0</v>
      </c>
      <c r="K125" s="183"/>
      <c r="L125" s="18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2"/>
      <c r="C126" s="183"/>
      <c r="D126" s="184" t="s">
        <v>143</v>
      </c>
      <c r="E126" s="185"/>
      <c r="F126" s="185"/>
      <c r="G126" s="185"/>
      <c r="H126" s="185"/>
      <c r="I126" s="185"/>
      <c r="J126" s="186">
        <f>J703</f>
        <v>0</v>
      </c>
      <c r="K126" s="183"/>
      <c r="L126" s="18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2"/>
      <c r="C127" s="183"/>
      <c r="D127" s="184" t="s">
        <v>144</v>
      </c>
      <c r="E127" s="185"/>
      <c r="F127" s="185"/>
      <c r="G127" s="185"/>
      <c r="H127" s="185"/>
      <c r="I127" s="185"/>
      <c r="J127" s="186">
        <f>J727</f>
        <v>0</v>
      </c>
      <c r="K127" s="183"/>
      <c r="L127" s="18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2"/>
      <c r="C128" s="183"/>
      <c r="D128" s="184" t="s">
        <v>145</v>
      </c>
      <c r="E128" s="185"/>
      <c r="F128" s="185"/>
      <c r="G128" s="185"/>
      <c r="H128" s="185"/>
      <c r="I128" s="185"/>
      <c r="J128" s="186">
        <f>J741</f>
        <v>0</v>
      </c>
      <c r="K128" s="183"/>
      <c r="L128" s="18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2"/>
      <c r="C129" s="183"/>
      <c r="D129" s="184" t="s">
        <v>146</v>
      </c>
      <c r="E129" s="185"/>
      <c r="F129" s="185"/>
      <c r="G129" s="185"/>
      <c r="H129" s="185"/>
      <c r="I129" s="185"/>
      <c r="J129" s="186">
        <f>J757</f>
        <v>0</v>
      </c>
      <c r="K129" s="183"/>
      <c r="L129" s="18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2"/>
      <c r="C130" s="183"/>
      <c r="D130" s="184" t="s">
        <v>147</v>
      </c>
      <c r="E130" s="185"/>
      <c r="F130" s="185"/>
      <c r="G130" s="185"/>
      <c r="H130" s="185"/>
      <c r="I130" s="185"/>
      <c r="J130" s="186">
        <f>J768</f>
        <v>0</v>
      </c>
      <c r="K130" s="183"/>
      <c r="L130" s="187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2"/>
      <c r="C131" s="183"/>
      <c r="D131" s="184" t="s">
        <v>148</v>
      </c>
      <c r="E131" s="185"/>
      <c r="F131" s="185"/>
      <c r="G131" s="185"/>
      <c r="H131" s="185"/>
      <c r="I131" s="185"/>
      <c r="J131" s="186">
        <f>J775</f>
        <v>0</v>
      </c>
      <c r="K131" s="183"/>
      <c r="L131" s="187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9" customFormat="1" ht="24.96" customHeight="1">
      <c r="A132" s="9"/>
      <c r="B132" s="176"/>
      <c r="C132" s="177"/>
      <c r="D132" s="178" t="s">
        <v>149</v>
      </c>
      <c r="E132" s="179"/>
      <c r="F132" s="179"/>
      <c r="G132" s="179"/>
      <c r="H132" s="179"/>
      <c r="I132" s="179"/>
      <c r="J132" s="180">
        <f>J784</f>
        <v>0</v>
      </c>
      <c r="K132" s="177"/>
      <c r="L132" s="181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="10" customFormat="1" ht="19.92" customHeight="1">
      <c r="A133" s="10"/>
      <c r="B133" s="182"/>
      <c r="C133" s="183"/>
      <c r="D133" s="184" t="s">
        <v>150</v>
      </c>
      <c r="E133" s="185"/>
      <c r="F133" s="185"/>
      <c r="G133" s="185"/>
      <c r="H133" s="185"/>
      <c r="I133" s="185"/>
      <c r="J133" s="186">
        <f>J785</f>
        <v>0</v>
      </c>
      <c r="K133" s="183"/>
      <c r="L133" s="187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9" customFormat="1" ht="24.96" customHeight="1">
      <c r="A134" s="9"/>
      <c r="B134" s="176"/>
      <c r="C134" s="177"/>
      <c r="D134" s="178" t="s">
        <v>151</v>
      </c>
      <c r="E134" s="179"/>
      <c r="F134" s="179"/>
      <c r="G134" s="179"/>
      <c r="H134" s="179"/>
      <c r="I134" s="179"/>
      <c r="J134" s="180">
        <f>J786</f>
        <v>0</v>
      </c>
      <c r="K134" s="177"/>
      <c r="L134" s="181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</row>
    <row r="135" s="2" customFormat="1" ht="21.84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63"/>
      <c r="C136" s="64"/>
      <c r="D136" s="64"/>
      <c r="E136" s="64"/>
      <c r="F136" s="64"/>
      <c r="G136" s="64"/>
      <c r="H136" s="64"/>
      <c r="I136" s="64"/>
      <c r="J136" s="64"/>
      <c r="K136" s="64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40" s="2" customFormat="1" ht="6.96" customHeight="1">
      <c r="A140" s="35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24.96" customHeight="1">
      <c r="A141" s="35"/>
      <c r="B141" s="36"/>
      <c r="C141" s="20" t="s">
        <v>152</v>
      </c>
      <c r="D141" s="37"/>
      <c r="E141" s="37"/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6.96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2" customHeight="1">
      <c r="A143" s="35"/>
      <c r="B143" s="36"/>
      <c r="C143" s="29" t="s">
        <v>16</v>
      </c>
      <c r="D143" s="37"/>
      <c r="E143" s="37"/>
      <c r="F143" s="37"/>
      <c r="G143" s="37"/>
      <c r="H143" s="37"/>
      <c r="I143" s="37"/>
      <c r="J143" s="37"/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14.4" customHeight="1">
      <c r="A144" s="35"/>
      <c r="B144" s="36"/>
      <c r="C144" s="37"/>
      <c r="D144" s="37"/>
      <c r="E144" s="171" t="str">
        <f>E7</f>
        <v>Ostrov, škola Májová - nástavba obektu Družiny</v>
      </c>
      <c r="F144" s="29"/>
      <c r="G144" s="29"/>
      <c r="H144" s="29"/>
      <c r="I144" s="37"/>
      <c r="J144" s="37"/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12" customHeight="1">
      <c r="A145" s="35"/>
      <c r="B145" s="36"/>
      <c r="C145" s="29" t="s">
        <v>107</v>
      </c>
      <c r="D145" s="37"/>
      <c r="E145" s="37"/>
      <c r="F145" s="37"/>
      <c r="G145" s="37"/>
      <c r="H145" s="37"/>
      <c r="I145" s="37"/>
      <c r="J145" s="37"/>
      <c r="K145" s="37"/>
      <c r="L145" s="60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2" customFormat="1" ht="15.6" customHeight="1">
      <c r="A146" s="35"/>
      <c r="B146" s="36"/>
      <c r="C146" s="37"/>
      <c r="D146" s="37"/>
      <c r="E146" s="73" t="str">
        <f>E9</f>
        <v>D.1.1.1 - Nástavba objekt...</v>
      </c>
      <c r="F146" s="37"/>
      <c r="G146" s="37"/>
      <c r="H146" s="37"/>
      <c r="I146" s="37"/>
      <c r="J146" s="37"/>
      <c r="K146" s="37"/>
      <c r="L146" s="60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="2" customFormat="1" ht="6.96" customHeight="1">
      <c r="A147" s="35"/>
      <c r="B147" s="36"/>
      <c r="C147" s="37"/>
      <c r="D147" s="37"/>
      <c r="E147" s="37"/>
      <c r="F147" s="37"/>
      <c r="G147" s="37"/>
      <c r="H147" s="37"/>
      <c r="I147" s="37"/>
      <c r="J147" s="37"/>
      <c r="K147" s="37"/>
      <c r="L147" s="60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="2" customFormat="1" ht="12" customHeight="1">
      <c r="A148" s="35"/>
      <c r="B148" s="36"/>
      <c r="C148" s="29" t="s">
        <v>20</v>
      </c>
      <c r="D148" s="37"/>
      <c r="E148" s="37"/>
      <c r="F148" s="24" t="str">
        <f>F12</f>
        <v xml:space="preserve">Ostrov </v>
      </c>
      <c r="G148" s="37"/>
      <c r="H148" s="37"/>
      <c r="I148" s="29" t="s">
        <v>22</v>
      </c>
      <c r="J148" s="76" t="str">
        <f>IF(J12="","",J12)</f>
        <v>26. 1. 2023</v>
      </c>
      <c r="K148" s="37"/>
      <c r="L148" s="60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s="2" customFormat="1" ht="6.96" customHeight="1">
      <c r="A149" s="35"/>
      <c r="B149" s="36"/>
      <c r="C149" s="37"/>
      <c r="D149" s="37"/>
      <c r="E149" s="37"/>
      <c r="F149" s="37"/>
      <c r="G149" s="37"/>
      <c r="H149" s="37"/>
      <c r="I149" s="37"/>
      <c r="J149" s="37"/>
      <c r="K149" s="37"/>
      <c r="L149" s="60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s="2" customFormat="1" ht="26.4" customHeight="1">
      <c r="A150" s="35"/>
      <c r="B150" s="36"/>
      <c r="C150" s="29" t="s">
        <v>24</v>
      </c>
      <c r="D150" s="37"/>
      <c r="E150" s="37"/>
      <c r="F150" s="24" t="str">
        <f>E15</f>
        <v xml:space="preserve">Město Ostrov </v>
      </c>
      <c r="G150" s="37"/>
      <c r="H150" s="37"/>
      <c r="I150" s="29" t="s">
        <v>30</v>
      </c>
      <c r="J150" s="33" t="str">
        <f>E21</f>
        <v xml:space="preserve">DPT projekty, Ing. Jan Dušek </v>
      </c>
      <c r="K150" s="37"/>
      <c r="L150" s="60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  <row r="151" s="2" customFormat="1" ht="15.6" customHeight="1">
      <c r="A151" s="35"/>
      <c r="B151" s="36"/>
      <c r="C151" s="29" t="s">
        <v>28</v>
      </c>
      <c r="D151" s="37"/>
      <c r="E151" s="37"/>
      <c r="F151" s="24" t="str">
        <f>IF(E18="","",E18)</f>
        <v>Vyplň údaj</v>
      </c>
      <c r="G151" s="37"/>
      <c r="H151" s="37"/>
      <c r="I151" s="29" t="s">
        <v>33</v>
      </c>
      <c r="J151" s="33" t="str">
        <f>E24</f>
        <v xml:space="preserve"> </v>
      </c>
      <c r="K151" s="37"/>
      <c r="L151" s="60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  <row r="152" s="2" customFormat="1" ht="10.32" customHeight="1">
      <c r="A152" s="35"/>
      <c r="B152" s="36"/>
      <c r="C152" s="37"/>
      <c r="D152" s="37"/>
      <c r="E152" s="37"/>
      <c r="F152" s="37"/>
      <c r="G152" s="37"/>
      <c r="H152" s="37"/>
      <c r="I152" s="37"/>
      <c r="J152" s="37"/>
      <c r="K152" s="37"/>
      <c r="L152" s="60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  <row r="153" s="11" customFormat="1" ht="29.28" customHeight="1">
      <c r="A153" s="188"/>
      <c r="B153" s="189"/>
      <c r="C153" s="190" t="s">
        <v>153</v>
      </c>
      <c r="D153" s="191" t="s">
        <v>62</v>
      </c>
      <c r="E153" s="191" t="s">
        <v>58</v>
      </c>
      <c r="F153" s="191" t="s">
        <v>59</v>
      </c>
      <c r="G153" s="191" t="s">
        <v>154</v>
      </c>
      <c r="H153" s="191" t="s">
        <v>155</v>
      </c>
      <c r="I153" s="191" t="s">
        <v>156</v>
      </c>
      <c r="J153" s="191" t="s">
        <v>111</v>
      </c>
      <c r="K153" s="192" t="s">
        <v>157</v>
      </c>
      <c r="L153" s="193"/>
      <c r="M153" s="97" t="s">
        <v>1</v>
      </c>
      <c r="N153" s="98" t="s">
        <v>41</v>
      </c>
      <c r="O153" s="98" t="s">
        <v>158</v>
      </c>
      <c r="P153" s="98" t="s">
        <v>159</v>
      </c>
      <c r="Q153" s="98" t="s">
        <v>160</v>
      </c>
      <c r="R153" s="98" t="s">
        <v>161</v>
      </c>
      <c r="S153" s="98" t="s">
        <v>162</v>
      </c>
      <c r="T153" s="99" t="s">
        <v>163</v>
      </c>
      <c r="U153" s="188"/>
      <c r="V153" s="188"/>
      <c r="W153" s="188"/>
      <c r="X153" s="188"/>
      <c r="Y153" s="188"/>
      <c r="Z153" s="188"/>
      <c r="AA153" s="188"/>
      <c r="AB153" s="188"/>
      <c r="AC153" s="188"/>
      <c r="AD153" s="188"/>
      <c r="AE153" s="188"/>
    </row>
    <row r="154" s="2" customFormat="1" ht="22.8" customHeight="1">
      <c r="A154" s="35"/>
      <c r="B154" s="36"/>
      <c r="C154" s="104" t="s">
        <v>164</v>
      </c>
      <c r="D154" s="37"/>
      <c r="E154" s="37"/>
      <c r="F154" s="37"/>
      <c r="G154" s="37"/>
      <c r="H154" s="37"/>
      <c r="I154" s="37"/>
      <c r="J154" s="194">
        <f>BK154</f>
        <v>0</v>
      </c>
      <c r="K154" s="37"/>
      <c r="L154" s="41"/>
      <c r="M154" s="100"/>
      <c r="N154" s="195"/>
      <c r="O154" s="101"/>
      <c r="P154" s="196">
        <f>P155+P372+P784+P786</f>
        <v>0</v>
      </c>
      <c r="Q154" s="101"/>
      <c r="R154" s="196">
        <f>R155+R372+R784+R786</f>
        <v>1343.1799250400002</v>
      </c>
      <c r="S154" s="101"/>
      <c r="T154" s="197">
        <f>T155+T372+T784+T786</f>
        <v>242.6155244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76</v>
      </c>
      <c r="AU154" s="14" t="s">
        <v>113</v>
      </c>
      <c r="BK154" s="198">
        <f>BK155+BK372+BK784+BK786</f>
        <v>0</v>
      </c>
    </row>
    <row r="155" s="12" customFormat="1" ht="25.92" customHeight="1">
      <c r="A155" s="12"/>
      <c r="B155" s="199"/>
      <c r="C155" s="200"/>
      <c r="D155" s="201" t="s">
        <v>76</v>
      </c>
      <c r="E155" s="202" t="s">
        <v>165</v>
      </c>
      <c r="F155" s="202" t="s">
        <v>166</v>
      </c>
      <c r="G155" s="200"/>
      <c r="H155" s="200"/>
      <c r="I155" s="203"/>
      <c r="J155" s="204">
        <f>BK155</f>
        <v>0</v>
      </c>
      <c r="K155" s="200"/>
      <c r="L155" s="205"/>
      <c r="M155" s="206"/>
      <c r="N155" s="207"/>
      <c r="O155" s="207"/>
      <c r="P155" s="208">
        <f>P156+P179+P191+P228+P250+P256+P257+P270+P302+P311+P312+P320+P338+P360+P362+P370</f>
        <v>0</v>
      </c>
      <c r="Q155" s="207"/>
      <c r="R155" s="208">
        <f>R156+R179+R191+R228+R250+R256+R257+R270+R302+R311+R312+R320+R338+R360+R362+R370</f>
        <v>1217.6794213000001</v>
      </c>
      <c r="S155" s="207"/>
      <c r="T155" s="209">
        <f>T156+T179+T191+T228+T250+T256+T257+T270+T302+T311+T312+T320+T338+T360+T362+T370</f>
        <v>150.95408000000001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85</v>
      </c>
      <c r="AT155" s="211" t="s">
        <v>76</v>
      </c>
      <c r="AU155" s="211" t="s">
        <v>77</v>
      </c>
      <c r="AY155" s="210" t="s">
        <v>167</v>
      </c>
      <c r="BK155" s="212">
        <f>BK156+BK179+BK191+BK228+BK250+BK256+BK257+BK270+BK302+BK311+BK312+BK320+BK338+BK360+BK362+BK370</f>
        <v>0</v>
      </c>
    </row>
    <row r="156" s="12" customFormat="1" ht="22.8" customHeight="1">
      <c r="A156" s="12"/>
      <c r="B156" s="199"/>
      <c r="C156" s="200"/>
      <c r="D156" s="201" t="s">
        <v>76</v>
      </c>
      <c r="E156" s="213" t="s">
        <v>85</v>
      </c>
      <c r="F156" s="213" t="s">
        <v>168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SUM(P157:P178)</f>
        <v>0</v>
      </c>
      <c r="Q156" s="207"/>
      <c r="R156" s="208">
        <f>SUM(R157:R178)</f>
        <v>2.8946619299999998</v>
      </c>
      <c r="S156" s="207"/>
      <c r="T156" s="209">
        <f>SUM(T157:T178)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85</v>
      </c>
      <c r="AT156" s="211" t="s">
        <v>76</v>
      </c>
      <c r="AU156" s="211" t="s">
        <v>85</v>
      </c>
      <c r="AY156" s="210" t="s">
        <v>167</v>
      </c>
      <c r="BK156" s="212">
        <f>SUM(BK157:BK178)</f>
        <v>0</v>
      </c>
    </row>
    <row r="157" s="2" customFormat="1" ht="19.8" customHeight="1">
      <c r="A157" s="35"/>
      <c r="B157" s="36"/>
      <c r="C157" s="215" t="s">
        <v>85</v>
      </c>
      <c r="D157" s="215" t="s">
        <v>169</v>
      </c>
      <c r="E157" s="216" t="s">
        <v>170</v>
      </c>
      <c r="F157" s="217" t="s">
        <v>171</v>
      </c>
      <c r="G157" s="218" t="s">
        <v>172</v>
      </c>
      <c r="H157" s="219">
        <v>28.25</v>
      </c>
      <c r="I157" s="220"/>
      <c r="J157" s="221">
        <f>ROUND(I157*H157,2)</f>
        <v>0</v>
      </c>
      <c r="K157" s="217" t="s">
        <v>173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174</v>
      </c>
      <c r="AT157" s="226" t="s">
        <v>169</v>
      </c>
      <c r="AU157" s="226" t="s">
        <v>87</v>
      </c>
      <c r="AY157" s="14" t="s">
        <v>167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174</v>
      </c>
      <c r="BM157" s="226" t="s">
        <v>175</v>
      </c>
    </row>
    <row r="158" s="2" customFormat="1" ht="14.4" customHeight="1">
      <c r="A158" s="35"/>
      <c r="B158" s="36"/>
      <c r="C158" s="215" t="s">
        <v>87</v>
      </c>
      <c r="D158" s="215" t="s">
        <v>169</v>
      </c>
      <c r="E158" s="216" t="s">
        <v>176</v>
      </c>
      <c r="F158" s="217" t="s">
        <v>177</v>
      </c>
      <c r="G158" s="218" t="s">
        <v>178</v>
      </c>
      <c r="H158" s="219">
        <v>4.7999999999999998</v>
      </c>
      <c r="I158" s="220"/>
      <c r="J158" s="221">
        <f>ROUND(I158*H158,2)</f>
        <v>0</v>
      </c>
      <c r="K158" s="217" t="s">
        <v>173</v>
      </c>
      <c r="L158" s="41"/>
      <c r="M158" s="222" t="s">
        <v>1</v>
      </c>
      <c r="N158" s="223" t="s">
        <v>42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174</v>
      </c>
      <c r="AT158" s="226" t="s">
        <v>169</v>
      </c>
      <c r="AU158" s="226" t="s">
        <v>87</v>
      </c>
      <c r="AY158" s="14" t="s">
        <v>167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174</v>
      </c>
      <c r="BM158" s="226" t="s">
        <v>179</v>
      </c>
    </row>
    <row r="159" s="2" customFormat="1" ht="14.4" customHeight="1">
      <c r="A159" s="35"/>
      <c r="B159" s="36"/>
      <c r="C159" s="215" t="s">
        <v>180</v>
      </c>
      <c r="D159" s="215" t="s">
        <v>169</v>
      </c>
      <c r="E159" s="216" t="s">
        <v>181</v>
      </c>
      <c r="F159" s="217" t="s">
        <v>182</v>
      </c>
      <c r="G159" s="218" t="s">
        <v>172</v>
      </c>
      <c r="H159" s="219">
        <v>46.125</v>
      </c>
      <c r="I159" s="220"/>
      <c r="J159" s="221">
        <f>ROUND(I159*H159,2)</f>
        <v>0</v>
      </c>
      <c r="K159" s="217" t="s">
        <v>173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174</v>
      </c>
      <c r="AT159" s="226" t="s">
        <v>169</v>
      </c>
      <c r="AU159" s="226" t="s">
        <v>87</v>
      </c>
      <c r="AY159" s="14" t="s">
        <v>167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174</v>
      </c>
      <c r="BM159" s="226" t="s">
        <v>183</v>
      </c>
    </row>
    <row r="160" s="2" customFormat="1" ht="14.4" customHeight="1">
      <c r="A160" s="35"/>
      <c r="B160" s="36"/>
      <c r="C160" s="215" t="s">
        <v>174</v>
      </c>
      <c r="D160" s="215" t="s">
        <v>169</v>
      </c>
      <c r="E160" s="216" t="s">
        <v>184</v>
      </c>
      <c r="F160" s="217" t="s">
        <v>185</v>
      </c>
      <c r="G160" s="218" t="s">
        <v>186</v>
      </c>
      <c r="H160" s="219">
        <v>14.813000000000001</v>
      </c>
      <c r="I160" s="220"/>
      <c r="J160" s="221">
        <f>ROUND(I160*H160,2)</f>
        <v>0</v>
      </c>
      <c r="K160" s="217" t="s">
        <v>173</v>
      </c>
      <c r="L160" s="41"/>
      <c r="M160" s="222" t="s">
        <v>1</v>
      </c>
      <c r="N160" s="223" t="s">
        <v>42</v>
      </c>
      <c r="O160" s="88"/>
      <c r="P160" s="224">
        <f>O160*H160</f>
        <v>0</v>
      </c>
      <c r="Q160" s="224">
        <v>0.00069999999999999999</v>
      </c>
      <c r="R160" s="224">
        <f>Q160*H160</f>
        <v>0.010369100000000001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174</v>
      </c>
      <c r="AT160" s="226" t="s">
        <v>169</v>
      </c>
      <c r="AU160" s="226" t="s">
        <v>87</v>
      </c>
      <c r="AY160" s="14" t="s">
        <v>167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174</v>
      </c>
      <c r="BM160" s="226" t="s">
        <v>187</v>
      </c>
    </row>
    <row r="161" s="2" customFormat="1" ht="14.4" customHeight="1">
      <c r="A161" s="35"/>
      <c r="B161" s="36"/>
      <c r="C161" s="215" t="s">
        <v>188</v>
      </c>
      <c r="D161" s="215" t="s">
        <v>169</v>
      </c>
      <c r="E161" s="216" t="s">
        <v>189</v>
      </c>
      <c r="F161" s="217" t="s">
        <v>190</v>
      </c>
      <c r="G161" s="218" t="s">
        <v>186</v>
      </c>
      <c r="H161" s="219">
        <v>14.813000000000001</v>
      </c>
      <c r="I161" s="220"/>
      <c r="J161" s="221">
        <f>ROUND(I161*H161,2)</f>
        <v>0</v>
      </c>
      <c r="K161" s="217" t="s">
        <v>173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174</v>
      </c>
      <c r="AT161" s="226" t="s">
        <v>169</v>
      </c>
      <c r="AU161" s="226" t="s">
        <v>87</v>
      </c>
      <c r="AY161" s="14" t="s">
        <v>167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174</v>
      </c>
      <c r="BM161" s="226" t="s">
        <v>191</v>
      </c>
    </row>
    <row r="162" s="2" customFormat="1" ht="14.4" customHeight="1">
      <c r="A162" s="35"/>
      <c r="B162" s="36"/>
      <c r="C162" s="215" t="s">
        <v>192</v>
      </c>
      <c r="D162" s="215" t="s">
        <v>169</v>
      </c>
      <c r="E162" s="216" t="s">
        <v>193</v>
      </c>
      <c r="F162" s="217" t="s">
        <v>194</v>
      </c>
      <c r="G162" s="218" t="s">
        <v>186</v>
      </c>
      <c r="H162" s="219">
        <v>14.813000000000001</v>
      </c>
      <c r="I162" s="220"/>
      <c r="J162" s="221">
        <f>ROUND(I162*H162,2)</f>
        <v>0</v>
      </c>
      <c r="K162" s="217" t="s">
        <v>173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0.00079000000000000001</v>
      </c>
      <c r="R162" s="224">
        <f>Q162*H162</f>
        <v>0.011702270000000001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174</v>
      </c>
      <c r="AT162" s="226" t="s">
        <v>169</v>
      </c>
      <c r="AU162" s="226" t="s">
        <v>87</v>
      </c>
      <c r="AY162" s="14" t="s">
        <v>167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174</v>
      </c>
      <c r="BM162" s="226" t="s">
        <v>195</v>
      </c>
    </row>
    <row r="163" s="2" customFormat="1" ht="14.4" customHeight="1">
      <c r="A163" s="35"/>
      <c r="B163" s="36"/>
      <c r="C163" s="215" t="s">
        <v>196</v>
      </c>
      <c r="D163" s="215" t="s">
        <v>169</v>
      </c>
      <c r="E163" s="216" t="s">
        <v>197</v>
      </c>
      <c r="F163" s="217" t="s">
        <v>198</v>
      </c>
      <c r="G163" s="218" t="s">
        <v>186</v>
      </c>
      <c r="H163" s="219">
        <v>14.813000000000001</v>
      </c>
      <c r="I163" s="220"/>
      <c r="J163" s="221">
        <f>ROUND(I163*H163,2)</f>
        <v>0</v>
      </c>
      <c r="K163" s="217" t="s">
        <v>173</v>
      </c>
      <c r="L163" s="41"/>
      <c r="M163" s="222" t="s">
        <v>1</v>
      </c>
      <c r="N163" s="223" t="s">
        <v>42</v>
      </c>
      <c r="O163" s="88"/>
      <c r="P163" s="224">
        <f>O163*H163</f>
        <v>0</v>
      </c>
      <c r="Q163" s="224">
        <v>0.0011199999999999999</v>
      </c>
      <c r="R163" s="224">
        <f>Q163*H163</f>
        <v>0.016590560000000001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174</v>
      </c>
      <c r="AT163" s="226" t="s">
        <v>169</v>
      </c>
      <c r="AU163" s="226" t="s">
        <v>87</v>
      </c>
      <c r="AY163" s="14" t="s">
        <v>167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174</v>
      </c>
      <c r="BM163" s="226" t="s">
        <v>199</v>
      </c>
    </row>
    <row r="164" s="2" customFormat="1" ht="19.8" customHeight="1">
      <c r="A164" s="35"/>
      <c r="B164" s="36"/>
      <c r="C164" s="215" t="s">
        <v>200</v>
      </c>
      <c r="D164" s="215" t="s">
        <v>169</v>
      </c>
      <c r="E164" s="216" t="s">
        <v>201</v>
      </c>
      <c r="F164" s="217" t="s">
        <v>202</v>
      </c>
      <c r="G164" s="218" t="s">
        <v>172</v>
      </c>
      <c r="H164" s="219">
        <v>2.48</v>
      </c>
      <c r="I164" s="220"/>
      <c r="J164" s="221">
        <f>ROUND(I164*H164,2)</f>
        <v>0</v>
      </c>
      <c r="K164" s="217" t="s">
        <v>173</v>
      </c>
      <c r="L164" s="41"/>
      <c r="M164" s="222" t="s">
        <v>1</v>
      </c>
      <c r="N164" s="223" t="s">
        <v>42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174</v>
      </c>
      <c r="AT164" s="226" t="s">
        <v>169</v>
      </c>
      <c r="AU164" s="226" t="s">
        <v>87</v>
      </c>
      <c r="AY164" s="14" t="s">
        <v>167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85</v>
      </c>
      <c r="BK164" s="227">
        <f>ROUND(I164*H164,2)</f>
        <v>0</v>
      </c>
      <c r="BL164" s="14" t="s">
        <v>174</v>
      </c>
      <c r="BM164" s="226" t="s">
        <v>203</v>
      </c>
    </row>
    <row r="165" s="2" customFormat="1" ht="19.8" customHeight="1">
      <c r="A165" s="35"/>
      <c r="B165" s="36"/>
      <c r="C165" s="215" t="s">
        <v>204</v>
      </c>
      <c r="D165" s="215" t="s">
        <v>169</v>
      </c>
      <c r="E165" s="216" t="s">
        <v>205</v>
      </c>
      <c r="F165" s="217" t="s">
        <v>206</v>
      </c>
      <c r="G165" s="218" t="s">
        <v>172</v>
      </c>
      <c r="H165" s="219">
        <v>14.767</v>
      </c>
      <c r="I165" s="220"/>
      <c r="J165" s="221">
        <f>ROUND(I165*H165,2)</f>
        <v>0</v>
      </c>
      <c r="K165" s="217" t="s">
        <v>173</v>
      </c>
      <c r="L165" s="41"/>
      <c r="M165" s="222" t="s">
        <v>1</v>
      </c>
      <c r="N165" s="223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174</v>
      </c>
      <c r="AT165" s="226" t="s">
        <v>169</v>
      </c>
      <c r="AU165" s="226" t="s">
        <v>87</v>
      </c>
      <c r="AY165" s="14" t="s">
        <v>167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174</v>
      </c>
      <c r="BM165" s="226" t="s">
        <v>207</v>
      </c>
    </row>
    <row r="166" s="2" customFormat="1" ht="19.8" customHeight="1">
      <c r="A166" s="35"/>
      <c r="B166" s="36"/>
      <c r="C166" s="215" t="s">
        <v>208</v>
      </c>
      <c r="D166" s="215" t="s">
        <v>169</v>
      </c>
      <c r="E166" s="216" t="s">
        <v>209</v>
      </c>
      <c r="F166" s="217" t="s">
        <v>210</v>
      </c>
      <c r="G166" s="218" t="s">
        <v>172</v>
      </c>
      <c r="H166" s="219">
        <v>6.2149999999999999</v>
      </c>
      <c r="I166" s="220"/>
      <c r="J166" s="221">
        <f>ROUND(I166*H166,2)</f>
        <v>0</v>
      </c>
      <c r="K166" s="217" t="s">
        <v>173</v>
      </c>
      <c r="L166" s="41"/>
      <c r="M166" s="222" t="s">
        <v>1</v>
      </c>
      <c r="N166" s="223" t="s">
        <v>42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174</v>
      </c>
      <c r="AT166" s="226" t="s">
        <v>169</v>
      </c>
      <c r="AU166" s="226" t="s">
        <v>87</v>
      </c>
      <c r="AY166" s="14" t="s">
        <v>167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174</v>
      </c>
      <c r="BM166" s="226" t="s">
        <v>211</v>
      </c>
    </row>
    <row r="167" s="2" customFormat="1" ht="19.8" customHeight="1">
      <c r="A167" s="35"/>
      <c r="B167" s="36"/>
      <c r="C167" s="215" t="s">
        <v>212</v>
      </c>
      <c r="D167" s="215" t="s">
        <v>169</v>
      </c>
      <c r="E167" s="216" t="s">
        <v>213</v>
      </c>
      <c r="F167" s="217" t="s">
        <v>214</v>
      </c>
      <c r="G167" s="218" t="s">
        <v>172</v>
      </c>
      <c r="H167" s="219">
        <v>29.898</v>
      </c>
      <c r="I167" s="220"/>
      <c r="J167" s="221">
        <f>ROUND(I167*H167,2)</f>
        <v>0</v>
      </c>
      <c r="K167" s="217" t="s">
        <v>173</v>
      </c>
      <c r="L167" s="41"/>
      <c r="M167" s="222" t="s">
        <v>1</v>
      </c>
      <c r="N167" s="223" t="s">
        <v>42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174</v>
      </c>
      <c r="AT167" s="226" t="s">
        <v>169</v>
      </c>
      <c r="AU167" s="226" t="s">
        <v>87</v>
      </c>
      <c r="AY167" s="14" t="s">
        <v>167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85</v>
      </c>
      <c r="BK167" s="227">
        <f>ROUND(I167*H167,2)</f>
        <v>0</v>
      </c>
      <c r="BL167" s="14" t="s">
        <v>174</v>
      </c>
      <c r="BM167" s="226" t="s">
        <v>215</v>
      </c>
    </row>
    <row r="168" s="2" customFormat="1" ht="14.4" customHeight="1">
      <c r="A168" s="35"/>
      <c r="B168" s="36"/>
      <c r="C168" s="215" t="s">
        <v>216</v>
      </c>
      <c r="D168" s="215" t="s">
        <v>169</v>
      </c>
      <c r="E168" s="216" t="s">
        <v>217</v>
      </c>
      <c r="F168" s="217" t="s">
        <v>218</v>
      </c>
      <c r="G168" s="218" t="s">
        <v>172</v>
      </c>
      <c r="H168" s="219">
        <v>1.44</v>
      </c>
      <c r="I168" s="220"/>
      <c r="J168" s="221">
        <f>ROUND(I168*H168,2)</f>
        <v>0</v>
      </c>
      <c r="K168" s="217" t="s">
        <v>173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174</v>
      </c>
      <c r="AT168" s="226" t="s">
        <v>169</v>
      </c>
      <c r="AU168" s="226" t="s">
        <v>87</v>
      </c>
      <c r="AY168" s="14" t="s">
        <v>167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174</v>
      </c>
      <c r="BM168" s="226" t="s">
        <v>219</v>
      </c>
    </row>
    <row r="169" s="2" customFormat="1" ht="14.4" customHeight="1">
      <c r="A169" s="35"/>
      <c r="B169" s="36"/>
      <c r="C169" s="215" t="s">
        <v>220</v>
      </c>
      <c r="D169" s="215" t="s">
        <v>169</v>
      </c>
      <c r="E169" s="216" t="s">
        <v>221</v>
      </c>
      <c r="F169" s="217" t="s">
        <v>222</v>
      </c>
      <c r="G169" s="218" t="s">
        <v>172</v>
      </c>
      <c r="H169" s="219">
        <v>1.4279999999999999</v>
      </c>
      <c r="I169" s="220"/>
      <c r="J169" s="221">
        <f>ROUND(I169*H169,2)</f>
        <v>0</v>
      </c>
      <c r="K169" s="217" t="s">
        <v>173</v>
      </c>
      <c r="L169" s="41"/>
      <c r="M169" s="222" t="s">
        <v>1</v>
      </c>
      <c r="N169" s="223" t="s">
        <v>42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174</v>
      </c>
      <c r="AT169" s="226" t="s">
        <v>169</v>
      </c>
      <c r="AU169" s="226" t="s">
        <v>87</v>
      </c>
      <c r="AY169" s="14" t="s">
        <v>167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85</v>
      </c>
      <c r="BK169" s="227">
        <f>ROUND(I169*H169,2)</f>
        <v>0</v>
      </c>
      <c r="BL169" s="14" t="s">
        <v>174</v>
      </c>
      <c r="BM169" s="226" t="s">
        <v>223</v>
      </c>
    </row>
    <row r="170" s="2" customFormat="1" ht="14.4" customHeight="1">
      <c r="A170" s="35"/>
      <c r="B170" s="36"/>
      <c r="C170" s="228" t="s">
        <v>224</v>
      </c>
      <c r="D170" s="228" t="s">
        <v>225</v>
      </c>
      <c r="E170" s="229" t="s">
        <v>226</v>
      </c>
      <c r="F170" s="230" t="s">
        <v>227</v>
      </c>
      <c r="G170" s="231" t="s">
        <v>228</v>
      </c>
      <c r="H170" s="232">
        <v>2.8559999999999999</v>
      </c>
      <c r="I170" s="233"/>
      <c r="J170" s="234">
        <f>ROUND(I170*H170,2)</f>
        <v>0</v>
      </c>
      <c r="K170" s="230" t="s">
        <v>173</v>
      </c>
      <c r="L170" s="235"/>
      <c r="M170" s="236" t="s">
        <v>1</v>
      </c>
      <c r="N170" s="237" t="s">
        <v>42</v>
      </c>
      <c r="O170" s="88"/>
      <c r="P170" s="224">
        <f>O170*H170</f>
        <v>0</v>
      </c>
      <c r="Q170" s="224">
        <v>1</v>
      </c>
      <c r="R170" s="224">
        <f>Q170*H170</f>
        <v>2.8559999999999999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200</v>
      </c>
      <c r="AT170" s="226" t="s">
        <v>225</v>
      </c>
      <c r="AU170" s="226" t="s">
        <v>87</v>
      </c>
      <c r="AY170" s="14" t="s">
        <v>167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85</v>
      </c>
      <c r="BK170" s="227">
        <f>ROUND(I170*H170,2)</f>
        <v>0</v>
      </c>
      <c r="BL170" s="14" t="s">
        <v>174</v>
      </c>
      <c r="BM170" s="226" t="s">
        <v>229</v>
      </c>
    </row>
    <row r="171" s="2" customFormat="1" ht="14.4" customHeight="1">
      <c r="A171" s="35"/>
      <c r="B171" s="36"/>
      <c r="C171" s="215" t="s">
        <v>8</v>
      </c>
      <c r="D171" s="215" t="s">
        <v>169</v>
      </c>
      <c r="E171" s="216" t="s">
        <v>230</v>
      </c>
      <c r="F171" s="217" t="s">
        <v>231</v>
      </c>
      <c r="G171" s="218" t="s">
        <v>172</v>
      </c>
      <c r="H171" s="219">
        <v>52.762</v>
      </c>
      <c r="I171" s="220"/>
      <c r="J171" s="221">
        <f>ROUND(I171*H171,2)</f>
        <v>0</v>
      </c>
      <c r="K171" s="217" t="s">
        <v>173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174</v>
      </c>
      <c r="AT171" s="226" t="s">
        <v>169</v>
      </c>
      <c r="AU171" s="226" t="s">
        <v>87</v>
      </c>
      <c r="AY171" s="14" t="s">
        <v>167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174</v>
      </c>
      <c r="BM171" s="226" t="s">
        <v>232</v>
      </c>
    </row>
    <row r="172" s="2" customFormat="1" ht="14.4" customHeight="1">
      <c r="A172" s="35"/>
      <c r="B172" s="36"/>
      <c r="C172" s="215" t="s">
        <v>233</v>
      </c>
      <c r="D172" s="215" t="s">
        <v>169</v>
      </c>
      <c r="E172" s="216" t="s">
        <v>234</v>
      </c>
      <c r="F172" s="217" t="s">
        <v>235</v>
      </c>
      <c r="G172" s="218" t="s">
        <v>172</v>
      </c>
      <c r="H172" s="219">
        <v>26.381</v>
      </c>
      <c r="I172" s="220"/>
      <c r="J172" s="221">
        <f>ROUND(I172*H172,2)</f>
        <v>0</v>
      </c>
      <c r="K172" s="217" t="s">
        <v>173</v>
      </c>
      <c r="L172" s="41"/>
      <c r="M172" s="222" t="s">
        <v>1</v>
      </c>
      <c r="N172" s="223" t="s">
        <v>42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174</v>
      </c>
      <c r="AT172" s="226" t="s">
        <v>169</v>
      </c>
      <c r="AU172" s="226" t="s">
        <v>87</v>
      </c>
      <c r="AY172" s="14" t="s">
        <v>167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174</v>
      </c>
      <c r="BM172" s="226" t="s">
        <v>236</v>
      </c>
    </row>
    <row r="173" s="2" customFormat="1" ht="14.4" customHeight="1">
      <c r="A173" s="35"/>
      <c r="B173" s="36"/>
      <c r="C173" s="215" t="s">
        <v>237</v>
      </c>
      <c r="D173" s="215" t="s">
        <v>169</v>
      </c>
      <c r="E173" s="216" t="s">
        <v>238</v>
      </c>
      <c r="F173" s="217" t="s">
        <v>239</v>
      </c>
      <c r="G173" s="218" t="s">
        <v>172</v>
      </c>
      <c r="H173" s="219">
        <v>26.381</v>
      </c>
      <c r="I173" s="220"/>
      <c r="J173" s="221">
        <f>ROUND(I173*H173,2)</f>
        <v>0</v>
      </c>
      <c r="K173" s="217" t="s">
        <v>173</v>
      </c>
      <c r="L173" s="41"/>
      <c r="M173" s="222" t="s">
        <v>1</v>
      </c>
      <c r="N173" s="223" t="s">
        <v>42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174</v>
      </c>
      <c r="AT173" s="226" t="s">
        <v>169</v>
      </c>
      <c r="AU173" s="226" t="s">
        <v>87</v>
      </c>
      <c r="AY173" s="14" t="s">
        <v>167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85</v>
      </c>
      <c r="BK173" s="227">
        <f>ROUND(I173*H173,2)</f>
        <v>0</v>
      </c>
      <c r="BL173" s="14" t="s">
        <v>174</v>
      </c>
      <c r="BM173" s="226" t="s">
        <v>240</v>
      </c>
    </row>
    <row r="174" s="2" customFormat="1" ht="14.4" customHeight="1">
      <c r="A174" s="35"/>
      <c r="B174" s="36"/>
      <c r="C174" s="215" t="s">
        <v>241</v>
      </c>
      <c r="D174" s="215" t="s">
        <v>169</v>
      </c>
      <c r="E174" s="216" t="s">
        <v>242</v>
      </c>
      <c r="F174" s="217" t="s">
        <v>243</v>
      </c>
      <c r="G174" s="218" t="s">
        <v>172</v>
      </c>
      <c r="H174" s="219">
        <v>26.381</v>
      </c>
      <c r="I174" s="220"/>
      <c r="J174" s="221">
        <f>ROUND(I174*H174,2)</f>
        <v>0</v>
      </c>
      <c r="K174" s="217" t="s">
        <v>173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174</v>
      </c>
      <c r="AT174" s="226" t="s">
        <v>169</v>
      </c>
      <c r="AU174" s="226" t="s">
        <v>87</v>
      </c>
      <c r="AY174" s="14" t="s">
        <v>167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174</v>
      </c>
      <c r="BM174" s="226" t="s">
        <v>244</v>
      </c>
    </row>
    <row r="175" s="2" customFormat="1" ht="19.8" customHeight="1">
      <c r="A175" s="35"/>
      <c r="B175" s="36"/>
      <c r="C175" s="215" t="s">
        <v>245</v>
      </c>
      <c r="D175" s="215" t="s">
        <v>169</v>
      </c>
      <c r="E175" s="216" t="s">
        <v>246</v>
      </c>
      <c r="F175" s="217" t="s">
        <v>247</v>
      </c>
      <c r="G175" s="218" t="s">
        <v>172</v>
      </c>
      <c r="H175" s="219">
        <v>102.794</v>
      </c>
      <c r="I175" s="220"/>
      <c r="J175" s="221">
        <f>ROUND(I175*H175,2)</f>
        <v>0</v>
      </c>
      <c r="K175" s="217" t="s">
        <v>173</v>
      </c>
      <c r="L175" s="41"/>
      <c r="M175" s="222" t="s">
        <v>1</v>
      </c>
      <c r="N175" s="223" t="s">
        <v>42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174</v>
      </c>
      <c r="AT175" s="226" t="s">
        <v>169</v>
      </c>
      <c r="AU175" s="226" t="s">
        <v>87</v>
      </c>
      <c r="AY175" s="14" t="s">
        <v>167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85</v>
      </c>
      <c r="BK175" s="227">
        <f>ROUND(I175*H175,2)</f>
        <v>0</v>
      </c>
      <c r="BL175" s="14" t="s">
        <v>174</v>
      </c>
      <c r="BM175" s="226" t="s">
        <v>248</v>
      </c>
    </row>
    <row r="176" s="2" customFormat="1" ht="14.4" customHeight="1">
      <c r="A176" s="35"/>
      <c r="B176" s="36"/>
      <c r="C176" s="215" t="s">
        <v>249</v>
      </c>
      <c r="D176" s="215" t="s">
        <v>169</v>
      </c>
      <c r="E176" s="216" t="s">
        <v>250</v>
      </c>
      <c r="F176" s="217" t="s">
        <v>251</v>
      </c>
      <c r="G176" s="218" t="s">
        <v>172</v>
      </c>
      <c r="H176" s="219">
        <v>102.794</v>
      </c>
      <c r="I176" s="220"/>
      <c r="J176" s="221">
        <f>ROUND(I176*H176,2)</f>
        <v>0</v>
      </c>
      <c r="K176" s="217" t="s">
        <v>173</v>
      </c>
      <c r="L176" s="41"/>
      <c r="M176" s="222" t="s">
        <v>1</v>
      </c>
      <c r="N176" s="223" t="s">
        <v>42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174</v>
      </c>
      <c r="AT176" s="226" t="s">
        <v>169</v>
      </c>
      <c r="AU176" s="226" t="s">
        <v>87</v>
      </c>
      <c r="AY176" s="14" t="s">
        <v>167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85</v>
      </c>
      <c r="BK176" s="227">
        <f>ROUND(I176*H176,2)</f>
        <v>0</v>
      </c>
      <c r="BL176" s="14" t="s">
        <v>174</v>
      </c>
      <c r="BM176" s="226" t="s">
        <v>252</v>
      </c>
    </row>
    <row r="177" s="2" customFormat="1" ht="14.4" customHeight="1">
      <c r="A177" s="35"/>
      <c r="B177" s="36"/>
      <c r="C177" s="215" t="s">
        <v>7</v>
      </c>
      <c r="D177" s="215" t="s">
        <v>169</v>
      </c>
      <c r="E177" s="216" t="s">
        <v>253</v>
      </c>
      <c r="F177" s="217" t="s">
        <v>254</v>
      </c>
      <c r="G177" s="218" t="s">
        <v>228</v>
      </c>
      <c r="H177" s="219">
        <v>185.029</v>
      </c>
      <c r="I177" s="220"/>
      <c r="J177" s="221">
        <f>ROUND(I177*H177,2)</f>
        <v>0</v>
      </c>
      <c r="K177" s="217" t="s">
        <v>173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174</v>
      </c>
      <c r="AT177" s="226" t="s">
        <v>169</v>
      </c>
      <c r="AU177" s="226" t="s">
        <v>87</v>
      </c>
      <c r="AY177" s="14" t="s">
        <v>167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174</v>
      </c>
      <c r="BM177" s="226" t="s">
        <v>255</v>
      </c>
    </row>
    <row r="178" s="2" customFormat="1" ht="14.4" customHeight="1">
      <c r="A178" s="35"/>
      <c r="B178" s="36"/>
      <c r="C178" s="215" t="s">
        <v>256</v>
      </c>
      <c r="D178" s="215" t="s">
        <v>169</v>
      </c>
      <c r="E178" s="216" t="s">
        <v>257</v>
      </c>
      <c r="F178" s="217" t="s">
        <v>258</v>
      </c>
      <c r="G178" s="218" t="s">
        <v>186</v>
      </c>
      <c r="H178" s="219">
        <v>141</v>
      </c>
      <c r="I178" s="220"/>
      <c r="J178" s="221">
        <f>ROUND(I178*H178,2)</f>
        <v>0</v>
      </c>
      <c r="K178" s="217" t="s">
        <v>173</v>
      </c>
      <c r="L178" s="41"/>
      <c r="M178" s="222" t="s">
        <v>1</v>
      </c>
      <c r="N178" s="223" t="s">
        <v>42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174</v>
      </c>
      <c r="AT178" s="226" t="s">
        <v>169</v>
      </c>
      <c r="AU178" s="226" t="s">
        <v>87</v>
      </c>
      <c r="AY178" s="14" t="s">
        <v>167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85</v>
      </c>
      <c r="BK178" s="227">
        <f>ROUND(I178*H178,2)</f>
        <v>0</v>
      </c>
      <c r="BL178" s="14" t="s">
        <v>174</v>
      </c>
      <c r="BM178" s="226" t="s">
        <v>259</v>
      </c>
    </row>
    <row r="179" s="12" customFormat="1" ht="22.8" customHeight="1">
      <c r="A179" s="12"/>
      <c r="B179" s="199"/>
      <c r="C179" s="200"/>
      <c r="D179" s="201" t="s">
        <v>76</v>
      </c>
      <c r="E179" s="213" t="s">
        <v>87</v>
      </c>
      <c r="F179" s="213" t="s">
        <v>260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SUM(P180:P190)</f>
        <v>0</v>
      </c>
      <c r="Q179" s="207"/>
      <c r="R179" s="208">
        <f>SUM(R180:R190)</f>
        <v>81.845602499999984</v>
      </c>
      <c r="S179" s="207"/>
      <c r="T179" s="209">
        <f>SUM(T180:T190)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85</v>
      </c>
      <c r="AT179" s="211" t="s">
        <v>76</v>
      </c>
      <c r="AU179" s="211" t="s">
        <v>85</v>
      </c>
      <c r="AY179" s="210" t="s">
        <v>167</v>
      </c>
      <c r="BK179" s="212">
        <f>SUM(BK180:BK190)</f>
        <v>0</v>
      </c>
    </row>
    <row r="180" s="2" customFormat="1" ht="14.4" customHeight="1">
      <c r="A180" s="35"/>
      <c r="B180" s="36"/>
      <c r="C180" s="215" t="s">
        <v>261</v>
      </c>
      <c r="D180" s="215" t="s">
        <v>169</v>
      </c>
      <c r="E180" s="216" t="s">
        <v>262</v>
      </c>
      <c r="F180" s="217" t="s">
        <v>263</v>
      </c>
      <c r="G180" s="218" t="s">
        <v>172</v>
      </c>
      <c r="H180" s="219">
        <v>10.640000000000001</v>
      </c>
      <c r="I180" s="220"/>
      <c r="J180" s="221">
        <f>ROUND(I180*H180,2)</f>
        <v>0</v>
      </c>
      <c r="K180" s="217" t="s">
        <v>173</v>
      </c>
      <c r="L180" s="41"/>
      <c r="M180" s="222" t="s">
        <v>1</v>
      </c>
      <c r="N180" s="223" t="s">
        <v>42</v>
      </c>
      <c r="O180" s="88"/>
      <c r="P180" s="224">
        <f>O180*H180</f>
        <v>0</v>
      </c>
      <c r="Q180" s="224">
        <v>2.5018699999999998</v>
      </c>
      <c r="R180" s="224">
        <f>Q180*H180</f>
        <v>26.619896799999999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174</v>
      </c>
      <c r="AT180" s="226" t="s">
        <v>169</v>
      </c>
      <c r="AU180" s="226" t="s">
        <v>87</v>
      </c>
      <c r="AY180" s="14" t="s">
        <v>167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174</v>
      </c>
      <c r="BM180" s="226" t="s">
        <v>264</v>
      </c>
    </row>
    <row r="181" s="2" customFormat="1" ht="14.4" customHeight="1">
      <c r="A181" s="35"/>
      <c r="B181" s="36"/>
      <c r="C181" s="215" t="s">
        <v>265</v>
      </c>
      <c r="D181" s="215" t="s">
        <v>169</v>
      </c>
      <c r="E181" s="216" t="s">
        <v>266</v>
      </c>
      <c r="F181" s="217" t="s">
        <v>267</v>
      </c>
      <c r="G181" s="218" t="s">
        <v>172</v>
      </c>
      <c r="H181" s="219">
        <v>2.528</v>
      </c>
      <c r="I181" s="220"/>
      <c r="J181" s="221">
        <f>ROUND(I181*H181,2)</f>
        <v>0</v>
      </c>
      <c r="K181" s="217" t="s">
        <v>173</v>
      </c>
      <c r="L181" s="41"/>
      <c r="M181" s="222" t="s">
        <v>1</v>
      </c>
      <c r="N181" s="223" t="s">
        <v>42</v>
      </c>
      <c r="O181" s="88"/>
      <c r="P181" s="224">
        <f>O181*H181</f>
        <v>0</v>
      </c>
      <c r="Q181" s="224">
        <v>2.5018699999999998</v>
      </c>
      <c r="R181" s="224">
        <f>Q181*H181</f>
        <v>6.3247273599999998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174</v>
      </c>
      <c r="AT181" s="226" t="s">
        <v>169</v>
      </c>
      <c r="AU181" s="226" t="s">
        <v>87</v>
      </c>
      <c r="AY181" s="14" t="s">
        <v>167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85</v>
      </c>
      <c r="BK181" s="227">
        <f>ROUND(I181*H181,2)</f>
        <v>0</v>
      </c>
      <c r="BL181" s="14" t="s">
        <v>174</v>
      </c>
      <c r="BM181" s="226" t="s">
        <v>268</v>
      </c>
    </row>
    <row r="182" s="2" customFormat="1" ht="14.4" customHeight="1">
      <c r="A182" s="35"/>
      <c r="B182" s="36"/>
      <c r="C182" s="215" t="s">
        <v>269</v>
      </c>
      <c r="D182" s="215" t="s">
        <v>169</v>
      </c>
      <c r="E182" s="216" t="s">
        <v>270</v>
      </c>
      <c r="F182" s="217" t="s">
        <v>271</v>
      </c>
      <c r="G182" s="218" t="s">
        <v>186</v>
      </c>
      <c r="H182" s="219">
        <v>7.1479999999999997</v>
      </c>
      <c r="I182" s="220"/>
      <c r="J182" s="221">
        <f>ROUND(I182*H182,2)</f>
        <v>0</v>
      </c>
      <c r="K182" s="217" t="s">
        <v>173</v>
      </c>
      <c r="L182" s="41"/>
      <c r="M182" s="222" t="s">
        <v>1</v>
      </c>
      <c r="N182" s="223" t="s">
        <v>42</v>
      </c>
      <c r="O182" s="88"/>
      <c r="P182" s="224">
        <f>O182*H182</f>
        <v>0</v>
      </c>
      <c r="Q182" s="224">
        <v>0.00247</v>
      </c>
      <c r="R182" s="224">
        <f>Q182*H182</f>
        <v>0.017655560000000001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174</v>
      </c>
      <c r="AT182" s="226" t="s">
        <v>169</v>
      </c>
      <c r="AU182" s="226" t="s">
        <v>87</v>
      </c>
      <c r="AY182" s="14" t="s">
        <v>167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85</v>
      </c>
      <c r="BK182" s="227">
        <f>ROUND(I182*H182,2)</f>
        <v>0</v>
      </c>
      <c r="BL182" s="14" t="s">
        <v>174</v>
      </c>
      <c r="BM182" s="226" t="s">
        <v>272</v>
      </c>
    </row>
    <row r="183" s="2" customFormat="1" ht="14.4" customHeight="1">
      <c r="A183" s="35"/>
      <c r="B183" s="36"/>
      <c r="C183" s="215" t="s">
        <v>273</v>
      </c>
      <c r="D183" s="215" t="s">
        <v>169</v>
      </c>
      <c r="E183" s="216" t="s">
        <v>274</v>
      </c>
      <c r="F183" s="217" t="s">
        <v>275</v>
      </c>
      <c r="G183" s="218" t="s">
        <v>186</v>
      </c>
      <c r="H183" s="219">
        <v>7.1479999999999997</v>
      </c>
      <c r="I183" s="220"/>
      <c r="J183" s="221">
        <f>ROUND(I183*H183,2)</f>
        <v>0</v>
      </c>
      <c r="K183" s="217" t="s">
        <v>173</v>
      </c>
      <c r="L183" s="41"/>
      <c r="M183" s="222" t="s">
        <v>1</v>
      </c>
      <c r="N183" s="223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174</v>
      </c>
      <c r="AT183" s="226" t="s">
        <v>169</v>
      </c>
      <c r="AU183" s="226" t="s">
        <v>87</v>
      </c>
      <c r="AY183" s="14" t="s">
        <v>167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174</v>
      </c>
      <c r="BM183" s="226" t="s">
        <v>276</v>
      </c>
    </row>
    <row r="184" s="2" customFormat="1" ht="14.4" customHeight="1">
      <c r="A184" s="35"/>
      <c r="B184" s="36"/>
      <c r="C184" s="215" t="s">
        <v>277</v>
      </c>
      <c r="D184" s="215" t="s">
        <v>169</v>
      </c>
      <c r="E184" s="216" t="s">
        <v>278</v>
      </c>
      <c r="F184" s="217" t="s">
        <v>279</v>
      </c>
      <c r="G184" s="218" t="s">
        <v>228</v>
      </c>
      <c r="H184" s="219">
        <v>0.36199999999999999</v>
      </c>
      <c r="I184" s="220"/>
      <c r="J184" s="221">
        <f>ROUND(I184*H184,2)</f>
        <v>0</v>
      </c>
      <c r="K184" s="217" t="s">
        <v>173</v>
      </c>
      <c r="L184" s="41"/>
      <c r="M184" s="222" t="s">
        <v>1</v>
      </c>
      <c r="N184" s="223" t="s">
        <v>42</v>
      </c>
      <c r="O184" s="88"/>
      <c r="P184" s="224">
        <f>O184*H184</f>
        <v>0</v>
      </c>
      <c r="Q184" s="224">
        <v>1.06277</v>
      </c>
      <c r="R184" s="224">
        <f>Q184*H184</f>
        <v>0.38472274000000001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174</v>
      </c>
      <c r="AT184" s="226" t="s">
        <v>169</v>
      </c>
      <c r="AU184" s="226" t="s">
        <v>87</v>
      </c>
      <c r="AY184" s="14" t="s">
        <v>167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85</v>
      </c>
      <c r="BK184" s="227">
        <f>ROUND(I184*H184,2)</f>
        <v>0</v>
      </c>
      <c r="BL184" s="14" t="s">
        <v>174</v>
      </c>
      <c r="BM184" s="226" t="s">
        <v>280</v>
      </c>
    </row>
    <row r="185" s="2" customFormat="1" ht="14.4" customHeight="1">
      <c r="A185" s="35"/>
      <c r="B185" s="36"/>
      <c r="C185" s="215" t="s">
        <v>281</v>
      </c>
      <c r="D185" s="215" t="s">
        <v>169</v>
      </c>
      <c r="E185" s="216" t="s">
        <v>282</v>
      </c>
      <c r="F185" s="217" t="s">
        <v>283</v>
      </c>
      <c r="G185" s="218" t="s">
        <v>172</v>
      </c>
      <c r="H185" s="219">
        <v>7.6539999999999999</v>
      </c>
      <c r="I185" s="220"/>
      <c r="J185" s="221">
        <f>ROUND(I185*H185,2)</f>
        <v>0</v>
      </c>
      <c r="K185" s="217" t="s">
        <v>173</v>
      </c>
      <c r="L185" s="41"/>
      <c r="M185" s="222" t="s">
        <v>1</v>
      </c>
      <c r="N185" s="223" t="s">
        <v>42</v>
      </c>
      <c r="O185" s="88"/>
      <c r="P185" s="224">
        <f>O185*H185</f>
        <v>0</v>
      </c>
      <c r="Q185" s="224">
        <v>2.3010199999999998</v>
      </c>
      <c r="R185" s="224">
        <f>Q185*H185</f>
        <v>17.612007079999998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174</v>
      </c>
      <c r="AT185" s="226" t="s">
        <v>169</v>
      </c>
      <c r="AU185" s="226" t="s">
        <v>87</v>
      </c>
      <c r="AY185" s="14" t="s">
        <v>167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85</v>
      </c>
      <c r="BK185" s="227">
        <f>ROUND(I185*H185,2)</f>
        <v>0</v>
      </c>
      <c r="BL185" s="14" t="s">
        <v>174</v>
      </c>
      <c r="BM185" s="226" t="s">
        <v>284</v>
      </c>
    </row>
    <row r="186" s="2" customFormat="1" ht="14.4" customHeight="1">
      <c r="A186" s="35"/>
      <c r="B186" s="36"/>
      <c r="C186" s="215" t="s">
        <v>285</v>
      </c>
      <c r="D186" s="215" t="s">
        <v>169</v>
      </c>
      <c r="E186" s="216" t="s">
        <v>286</v>
      </c>
      <c r="F186" s="217" t="s">
        <v>287</v>
      </c>
      <c r="G186" s="218" t="s">
        <v>172</v>
      </c>
      <c r="H186" s="219">
        <v>3.77</v>
      </c>
      <c r="I186" s="220"/>
      <c r="J186" s="221">
        <f>ROUND(I186*H186,2)</f>
        <v>0</v>
      </c>
      <c r="K186" s="217" t="s">
        <v>173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2.5504500000000001</v>
      </c>
      <c r="R186" s="224">
        <f>Q186*H186</f>
        <v>9.6151964999999997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174</v>
      </c>
      <c r="AT186" s="226" t="s">
        <v>169</v>
      </c>
      <c r="AU186" s="226" t="s">
        <v>87</v>
      </c>
      <c r="AY186" s="14" t="s">
        <v>167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174</v>
      </c>
      <c r="BM186" s="226" t="s">
        <v>288</v>
      </c>
    </row>
    <row r="187" s="2" customFormat="1" ht="14.4" customHeight="1">
      <c r="A187" s="35"/>
      <c r="B187" s="36"/>
      <c r="C187" s="215" t="s">
        <v>289</v>
      </c>
      <c r="D187" s="215" t="s">
        <v>169</v>
      </c>
      <c r="E187" s="216" t="s">
        <v>290</v>
      </c>
      <c r="F187" s="217" t="s">
        <v>291</v>
      </c>
      <c r="G187" s="218" t="s">
        <v>186</v>
      </c>
      <c r="H187" s="219">
        <v>38.578000000000003</v>
      </c>
      <c r="I187" s="220"/>
      <c r="J187" s="221">
        <f>ROUND(I187*H187,2)</f>
        <v>0</v>
      </c>
      <c r="K187" s="217" t="s">
        <v>173</v>
      </c>
      <c r="L187" s="41"/>
      <c r="M187" s="222" t="s">
        <v>1</v>
      </c>
      <c r="N187" s="223" t="s">
        <v>42</v>
      </c>
      <c r="O187" s="88"/>
      <c r="P187" s="224">
        <f>O187*H187</f>
        <v>0</v>
      </c>
      <c r="Q187" s="224">
        <v>0.0026900000000000001</v>
      </c>
      <c r="R187" s="224">
        <f>Q187*H187</f>
        <v>0.10377482000000002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174</v>
      </c>
      <c r="AT187" s="226" t="s">
        <v>169</v>
      </c>
      <c r="AU187" s="226" t="s">
        <v>87</v>
      </c>
      <c r="AY187" s="14" t="s">
        <v>167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85</v>
      </c>
      <c r="BK187" s="227">
        <f>ROUND(I187*H187,2)</f>
        <v>0</v>
      </c>
      <c r="BL187" s="14" t="s">
        <v>174</v>
      </c>
      <c r="BM187" s="226" t="s">
        <v>292</v>
      </c>
    </row>
    <row r="188" s="2" customFormat="1" ht="14.4" customHeight="1">
      <c r="A188" s="35"/>
      <c r="B188" s="36"/>
      <c r="C188" s="215" t="s">
        <v>293</v>
      </c>
      <c r="D188" s="215" t="s">
        <v>169</v>
      </c>
      <c r="E188" s="216" t="s">
        <v>294</v>
      </c>
      <c r="F188" s="217" t="s">
        <v>295</v>
      </c>
      <c r="G188" s="218" t="s">
        <v>186</v>
      </c>
      <c r="H188" s="219">
        <v>38.578000000000003</v>
      </c>
      <c r="I188" s="220"/>
      <c r="J188" s="221">
        <f>ROUND(I188*H188,2)</f>
        <v>0</v>
      </c>
      <c r="K188" s="217" t="s">
        <v>173</v>
      </c>
      <c r="L188" s="41"/>
      <c r="M188" s="222" t="s">
        <v>1</v>
      </c>
      <c r="N188" s="223" t="s">
        <v>42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174</v>
      </c>
      <c r="AT188" s="226" t="s">
        <v>169</v>
      </c>
      <c r="AU188" s="226" t="s">
        <v>87</v>
      </c>
      <c r="AY188" s="14" t="s">
        <v>167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85</v>
      </c>
      <c r="BK188" s="227">
        <f>ROUND(I188*H188,2)</f>
        <v>0</v>
      </c>
      <c r="BL188" s="14" t="s">
        <v>174</v>
      </c>
      <c r="BM188" s="226" t="s">
        <v>296</v>
      </c>
    </row>
    <row r="189" s="2" customFormat="1" ht="19.8" customHeight="1">
      <c r="A189" s="35"/>
      <c r="B189" s="36"/>
      <c r="C189" s="215" t="s">
        <v>297</v>
      </c>
      <c r="D189" s="215" t="s">
        <v>169</v>
      </c>
      <c r="E189" s="216" t="s">
        <v>298</v>
      </c>
      <c r="F189" s="217" t="s">
        <v>299</v>
      </c>
      <c r="G189" s="218" t="s">
        <v>186</v>
      </c>
      <c r="H189" s="219">
        <v>28.369</v>
      </c>
      <c r="I189" s="220"/>
      <c r="J189" s="221">
        <f>ROUND(I189*H189,2)</f>
        <v>0</v>
      </c>
      <c r="K189" s="217" t="s">
        <v>173</v>
      </c>
      <c r="L189" s="41"/>
      <c r="M189" s="222" t="s">
        <v>1</v>
      </c>
      <c r="N189" s="223" t="s">
        <v>42</v>
      </c>
      <c r="O189" s="88"/>
      <c r="P189" s="224">
        <f>O189*H189</f>
        <v>0</v>
      </c>
      <c r="Q189" s="224">
        <v>0.73404000000000003</v>
      </c>
      <c r="R189" s="224">
        <f>Q189*H189</f>
        <v>20.823980760000001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174</v>
      </c>
      <c r="AT189" s="226" t="s">
        <v>169</v>
      </c>
      <c r="AU189" s="226" t="s">
        <v>87</v>
      </c>
      <c r="AY189" s="14" t="s">
        <v>167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174</v>
      </c>
      <c r="BM189" s="226" t="s">
        <v>300</v>
      </c>
    </row>
    <row r="190" s="2" customFormat="1" ht="14.4" customHeight="1">
      <c r="A190" s="35"/>
      <c r="B190" s="36"/>
      <c r="C190" s="215" t="s">
        <v>301</v>
      </c>
      <c r="D190" s="215" t="s">
        <v>169</v>
      </c>
      <c r="E190" s="216" t="s">
        <v>302</v>
      </c>
      <c r="F190" s="217" t="s">
        <v>303</v>
      </c>
      <c r="G190" s="218" t="s">
        <v>228</v>
      </c>
      <c r="H190" s="219">
        <v>0.32400000000000001</v>
      </c>
      <c r="I190" s="220"/>
      <c r="J190" s="221">
        <f>ROUND(I190*H190,2)</f>
        <v>0</v>
      </c>
      <c r="K190" s="217" t="s">
        <v>173</v>
      </c>
      <c r="L190" s="41"/>
      <c r="M190" s="222" t="s">
        <v>1</v>
      </c>
      <c r="N190" s="223" t="s">
        <v>42</v>
      </c>
      <c r="O190" s="88"/>
      <c r="P190" s="224">
        <f>O190*H190</f>
        <v>0</v>
      </c>
      <c r="Q190" s="224">
        <v>1.0606199999999999</v>
      </c>
      <c r="R190" s="224">
        <f>Q190*H190</f>
        <v>0.34364087999999998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174</v>
      </c>
      <c r="AT190" s="226" t="s">
        <v>169</v>
      </c>
      <c r="AU190" s="226" t="s">
        <v>87</v>
      </c>
      <c r="AY190" s="14" t="s">
        <v>167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85</v>
      </c>
      <c r="BK190" s="227">
        <f>ROUND(I190*H190,2)</f>
        <v>0</v>
      </c>
      <c r="BL190" s="14" t="s">
        <v>174</v>
      </c>
      <c r="BM190" s="226" t="s">
        <v>304</v>
      </c>
    </row>
    <row r="191" s="12" customFormat="1" ht="22.8" customHeight="1">
      <c r="A191" s="12"/>
      <c r="B191" s="199"/>
      <c r="C191" s="200"/>
      <c r="D191" s="201" t="s">
        <v>76</v>
      </c>
      <c r="E191" s="213" t="s">
        <v>180</v>
      </c>
      <c r="F191" s="213" t="s">
        <v>305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SUM(P192:P227)</f>
        <v>0</v>
      </c>
      <c r="Q191" s="207"/>
      <c r="R191" s="208">
        <f>SUM(R192:R227)</f>
        <v>657.94221287000016</v>
      </c>
      <c r="S191" s="207"/>
      <c r="T191" s="209">
        <f>SUM(T192:T227)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85</v>
      </c>
      <c r="AT191" s="211" t="s">
        <v>76</v>
      </c>
      <c r="AU191" s="211" t="s">
        <v>85</v>
      </c>
      <c r="AY191" s="210" t="s">
        <v>167</v>
      </c>
      <c r="BK191" s="212">
        <f>SUM(BK192:BK227)</f>
        <v>0</v>
      </c>
    </row>
    <row r="192" s="2" customFormat="1" ht="14.4" customHeight="1">
      <c r="A192" s="35"/>
      <c r="B192" s="36"/>
      <c r="C192" s="215" t="s">
        <v>306</v>
      </c>
      <c r="D192" s="215" t="s">
        <v>169</v>
      </c>
      <c r="E192" s="216" t="s">
        <v>307</v>
      </c>
      <c r="F192" s="217" t="s">
        <v>308</v>
      </c>
      <c r="G192" s="218" t="s">
        <v>172</v>
      </c>
      <c r="H192" s="219">
        <v>352.37700000000001</v>
      </c>
      <c r="I192" s="220"/>
      <c r="J192" s="221">
        <f>ROUND(I192*H192,2)</f>
        <v>0</v>
      </c>
      <c r="K192" s="217" t="s">
        <v>173</v>
      </c>
      <c r="L192" s="41"/>
      <c r="M192" s="222" t="s">
        <v>1</v>
      </c>
      <c r="N192" s="223" t="s">
        <v>42</v>
      </c>
      <c r="O192" s="88"/>
      <c r="P192" s="224">
        <f>O192*H192</f>
        <v>0</v>
      </c>
      <c r="Q192" s="224">
        <v>1.2342900000000001</v>
      </c>
      <c r="R192" s="224">
        <f>Q192*H192</f>
        <v>434.93540733000003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174</v>
      </c>
      <c r="AT192" s="226" t="s">
        <v>169</v>
      </c>
      <c r="AU192" s="226" t="s">
        <v>87</v>
      </c>
      <c r="AY192" s="14" t="s">
        <v>167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174</v>
      </c>
      <c r="BM192" s="226" t="s">
        <v>309</v>
      </c>
    </row>
    <row r="193" s="2" customFormat="1" ht="14.4" customHeight="1">
      <c r="A193" s="35"/>
      <c r="B193" s="36"/>
      <c r="C193" s="215" t="s">
        <v>310</v>
      </c>
      <c r="D193" s="215" t="s">
        <v>169</v>
      </c>
      <c r="E193" s="216" t="s">
        <v>311</v>
      </c>
      <c r="F193" s="217" t="s">
        <v>312</v>
      </c>
      <c r="G193" s="218" t="s">
        <v>172</v>
      </c>
      <c r="H193" s="219">
        <v>132.40700000000001</v>
      </c>
      <c r="I193" s="220"/>
      <c r="J193" s="221">
        <f>ROUND(I193*H193,2)</f>
        <v>0</v>
      </c>
      <c r="K193" s="217" t="s">
        <v>173</v>
      </c>
      <c r="L193" s="41"/>
      <c r="M193" s="222" t="s">
        <v>1</v>
      </c>
      <c r="N193" s="223" t="s">
        <v>42</v>
      </c>
      <c r="O193" s="88"/>
      <c r="P193" s="224">
        <f>O193*H193</f>
        <v>0</v>
      </c>
      <c r="Q193" s="224">
        <v>1.2397800000000001</v>
      </c>
      <c r="R193" s="224">
        <f>Q193*H193</f>
        <v>164.15555046000003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174</v>
      </c>
      <c r="AT193" s="226" t="s">
        <v>169</v>
      </c>
      <c r="AU193" s="226" t="s">
        <v>87</v>
      </c>
      <c r="AY193" s="14" t="s">
        <v>167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85</v>
      </c>
      <c r="BK193" s="227">
        <f>ROUND(I193*H193,2)</f>
        <v>0</v>
      </c>
      <c r="BL193" s="14" t="s">
        <v>174</v>
      </c>
      <c r="BM193" s="226" t="s">
        <v>313</v>
      </c>
    </row>
    <row r="194" s="2" customFormat="1" ht="14.4" customHeight="1">
      <c r="A194" s="35"/>
      <c r="B194" s="36"/>
      <c r="C194" s="215" t="s">
        <v>314</v>
      </c>
      <c r="D194" s="215" t="s">
        <v>169</v>
      </c>
      <c r="E194" s="216" t="s">
        <v>315</v>
      </c>
      <c r="F194" s="217" t="s">
        <v>316</v>
      </c>
      <c r="G194" s="218" t="s">
        <v>228</v>
      </c>
      <c r="H194" s="219">
        <v>0.012</v>
      </c>
      <c r="I194" s="220"/>
      <c r="J194" s="221">
        <f>ROUND(I194*H194,2)</f>
        <v>0</v>
      </c>
      <c r="K194" s="217" t="s">
        <v>173</v>
      </c>
      <c r="L194" s="41"/>
      <c r="M194" s="222" t="s">
        <v>1</v>
      </c>
      <c r="N194" s="223" t="s">
        <v>42</v>
      </c>
      <c r="O194" s="88"/>
      <c r="P194" s="224">
        <f>O194*H194</f>
        <v>0</v>
      </c>
      <c r="Q194" s="224">
        <v>1.04922</v>
      </c>
      <c r="R194" s="224">
        <f>Q194*H194</f>
        <v>0.01259064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174</v>
      </c>
      <c r="AT194" s="226" t="s">
        <v>169</v>
      </c>
      <c r="AU194" s="226" t="s">
        <v>87</v>
      </c>
      <c r="AY194" s="14" t="s">
        <v>167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85</v>
      </c>
      <c r="BK194" s="227">
        <f>ROUND(I194*H194,2)</f>
        <v>0</v>
      </c>
      <c r="BL194" s="14" t="s">
        <v>174</v>
      </c>
      <c r="BM194" s="226" t="s">
        <v>317</v>
      </c>
    </row>
    <row r="195" s="2" customFormat="1" ht="14.4" customHeight="1">
      <c r="A195" s="35"/>
      <c r="B195" s="36"/>
      <c r="C195" s="215" t="s">
        <v>318</v>
      </c>
      <c r="D195" s="215" t="s">
        <v>169</v>
      </c>
      <c r="E195" s="216" t="s">
        <v>319</v>
      </c>
      <c r="F195" s="217" t="s">
        <v>320</v>
      </c>
      <c r="G195" s="218" t="s">
        <v>321</v>
      </c>
      <c r="H195" s="219">
        <v>3</v>
      </c>
      <c r="I195" s="220"/>
      <c r="J195" s="221">
        <f>ROUND(I195*H195,2)</f>
        <v>0</v>
      </c>
      <c r="K195" s="217" t="s">
        <v>173</v>
      </c>
      <c r="L195" s="41"/>
      <c r="M195" s="222" t="s">
        <v>1</v>
      </c>
      <c r="N195" s="223" t="s">
        <v>42</v>
      </c>
      <c r="O195" s="88"/>
      <c r="P195" s="224">
        <f>O195*H195</f>
        <v>0</v>
      </c>
      <c r="Q195" s="224">
        <v>0.031570000000000001</v>
      </c>
      <c r="R195" s="224">
        <f>Q195*H195</f>
        <v>0.094710000000000003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174</v>
      </c>
      <c r="AT195" s="226" t="s">
        <v>169</v>
      </c>
      <c r="AU195" s="226" t="s">
        <v>87</v>
      </c>
      <c r="AY195" s="14" t="s">
        <v>167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85</v>
      </c>
      <c r="BK195" s="227">
        <f>ROUND(I195*H195,2)</f>
        <v>0</v>
      </c>
      <c r="BL195" s="14" t="s">
        <v>174</v>
      </c>
      <c r="BM195" s="226" t="s">
        <v>322</v>
      </c>
    </row>
    <row r="196" s="2" customFormat="1" ht="14.4" customHeight="1">
      <c r="A196" s="35"/>
      <c r="B196" s="36"/>
      <c r="C196" s="215" t="s">
        <v>323</v>
      </c>
      <c r="D196" s="215" t="s">
        <v>169</v>
      </c>
      <c r="E196" s="216" t="s">
        <v>324</v>
      </c>
      <c r="F196" s="217" t="s">
        <v>325</v>
      </c>
      <c r="G196" s="218" t="s">
        <v>321</v>
      </c>
      <c r="H196" s="219">
        <v>7</v>
      </c>
      <c r="I196" s="220"/>
      <c r="J196" s="221">
        <f>ROUND(I196*H196,2)</f>
        <v>0</v>
      </c>
      <c r="K196" s="217" t="s">
        <v>173</v>
      </c>
      <c r="L196" s="41"/>
      <c r="M196" s="222" t="s">
        <v>1</v>
      </c>
      <c r="N196" s="223" t="s">
        <v>42</v>
      </c>
      <c r="O196" s="88"/>
      <c r="P196" s="224">
        <f>O196*H196</f>
        <v>0</v>
      </c>
      <c r="Q196" s="224">
        <v>0.026599999999999999</v>
      </c>
      <c r="R196" s="224">
        <f>Q196*H196</f>
        <v>0.18619999999999998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174</v>
      </c>
      <c r="AT196" s="226" t="s">
        <v>169</v>
      </c>
      <c r="AU196" s="226" t="s">
        <v>87</v>
      </c>
      <c r="AY196" s="14" t="s">
        <v>167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85</v>
      </c>
      <c r="BK196" s="227">
        <f>ROUND(I196*H196,2)</f>
        <v>0</v>
      </c>
      <c r="BL196" s="14" t="s">
        <v>174</v>
      </c>
      <c r="BM196" s="226" t="s">
        <v>326</v>
      </c>
    </row>
    <row r="197" s="2" customFormat="1" ht="14.4" customHeight="1">
      <c r="A197" s="35"/>
      <c r="B197" s="36"/>
      <c r="C197" s="215" t="s">
        <v>327</v>
      </c>
      <c r="D197" s="215" t="s">
        <v>169</v>
      </c>
      <c r="E197" s="216" t="s">
        <v>328</v>
      </c>
      <c r="F197" s="217" t="s">
        <v>329</v>
      </c>
      <c r="G197" s="218" t="s">
        <v>321</v>
      </c>
      <c r="H197" s="219">
        <v>2</v>
      </c>
      <c r="I197" s="220"/>
      <c r="J197" s="221">
        <f>ROUND(I197*H197,2)</f>
        <v>0</v>
      </c>
      <c r="K197" s="217" t="s">
        <v>173</v>
      </c>
      <c r="L197" s="41"/>
      <c r="M197" s="222" t="s">
        <v>1</v>
      </c>
      <c r="N197" s="223" t="s">
        <v>42</v>
      </c>
      <c r="O197" s="88"/>
      <c r="P197" s="224">
        <f>O197*H197</f>
        <v>0</v>
      </c>
      <c r="Q197" s="224">
        <v>0.046780000000000002</v>
      </c>
      <c r="R197" s="224">
        <f>Q197*H197</f>
        <v>0.093560000000000004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174</v>
      </c>
      <c r="AT197" s="226" t="s">
        <v>169</v>
      </c>
      <c r="AU197" s="226" t="s">
        <v>87</v>
      </c>
      <c r="AY197" s="14" t="s">
        <v>167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85</v>
      </c>
      <c r="BK197" s="227">
        <f>ROUND(I197*H197,2)</f>
        <v>0</v>
      </c>
      <c r="BL197" s="14" t="s">
        <v>174</v>
      </c>
      <c r="BM197" s="226" t="s">
        <v>330</v>
      </c>
    </row>
    <row r="198" s="2" customFormat="1" ht="14.4" customHeight="1">
      <c r="A198" s="35"/>
      <c r="B198" s="36"/>
      <c r="C198" s="215" t="s">
        <v>331</v>
      </c>
      <c r="D198" s="215" t="s">
        <v>169</v>
      </c>
      <c r="E198" s="216" t="s">
        <v>332</v>
      </c>
      <c r="F198" s="217" t="s">
        <v>333</v>
      </c>
      <c r="G198" s="218" t="s">
        <v>321</v>
      </c>
      <c r="H198" s="219">
        <v>7</v>
      </c>
      <c r="I198" s="220"/>
      <c r="J198" s="221">
        <f>ROUND(I198*H198,2)</f>
        <v>0</v>
      </c>
      <c r="K198" s="217" t="s">
        <v>173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0.040899999999999999</v>
      </c>
      <c r="R198" s="224">
        <f>Q198*H198</f>
        <v>0.2863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174</v>
      </c>
      <c r="AT198" s="226" t="s">
        <v>169</v>
      </c>
      <c r="AU198" s="226" t="s">
        <v>87</v>
      </c>
      <c r="AY198" s="14" t="s">
        <v>167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174</v>
      </c>
      <c r="BM198" s="226" t="s">
        <v>334</v>
      </c>
    </row>
    <row r="199" s="2" customFormat="1" ht="14.4" customHeight="1">
      <c r="A199" s="35"/>
      <c r="B199" s="36"/>
      <c r="C199" s="215" t="s">
        <v>335</v>
      </c>
      <c r="D199" s="215" t="s">
        <v>169</v>
      </c>
      <c r="E199" s="216" t="s">
        <v>336</v>
      </c>
      <c r="F199" s="217" t="s">
        <v>337</v>
      </c>
      <c r="G199" s="218" t="s">
        <v>321</v>
      </c>
      <c r="H199" s="219">
        <v>2</v>
      </c>
      <c r="I199" s="220"/>
      <c r="J199" s="221">
        <f>ROUND(I199*H199,2)</f>
        <v>0</v>
      </c>
      <c r="K199" s="217" t="s">
        <v>173</v>
      </c>
      <c r="L199" s="41"/>
      <c r="M199" s="222" t="s">
        <v>1</v>
      </c>
      <c r="N199" s="223" t="s">
        <v>42</v>
      </c>
      <c r="O199" s="88"/>
      <c r="P199" s="224">
        <f>O199*H199</f>
        <v>0</v>
      </c>
      <c r="Q199" s="224">
        <v>0.072040000000000007</v>
      </c>
      <c r="R199" s="224">
        <f>Q199*H199</f>
        <v>0.14408000000000001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174</v>
      </c>
      <c r="AT199" s="226" t="s">
        <v>169</v>
      </c>
      <c r="AU199" s="226" t="s">
        <v>87</v>
      </c>
      <c r="AY199" s="14" t="s">
        <v>167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85</v>
      </c>
      <c r="BK199" s="227">
        <f>ROUND(I199*H199,2)</f>
        <v>0</v>
      </c>
      <c r="BL199" s="14" t="s">
        <v>174</v>
      </c>
      <c r="BM199" s="226" t="s">
        <v>338</v>
      </c>
    </row>
    <row r="200" s="2" customFormat="1" ht="14.4" customHeight="1">
      <c r="A200" s="35"/>
      <c r="B200" s="36"/>
      <c r="C200" s="215" t="s">
        <v>339</v>
      </c>
      <c r="D200" s="215" t="s">
        <v>169</v>
      </c>
      <c r="E200" s="216" t="s">
        <v>340</v>
      </c>
      <c r="F200" s="217" t="s">
        <v>341</v>
      </c>
      <c r="G200" s="218" t="s">
        <v>321</v>
      </c>
      <c r="H200" s="219">
        <v>16</v>
      </c>
      <c r="I200" s="220"/>
      <c r="J200" s="221">
        <f>ROUND(I200*H200,2)</f>
        <v>0</v>
      </c>
      <c r="K200" s="217" t="s">
        <v>173</v>
      </c>
      <c r="L200" s="41"/>
      <c r="M200" s="222" t="s">
        <v>1</v>
      </c>
      <c r="N200" s="223" t="s">
        <v>42</v>
      </c>
      <c r="O200" s="88"/>
      <c r="P200" s="224">
        <f>O200*H200</f>
        <v>0</v>
      </c>
      <c r="Q200" s="224">
        <v>0.099279999999999993</v>
      </c>
      <c r="R200" s="224">
        <f>Q200*H200</f>
        <v>1.5884799999999999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174</v>
      </c>
      <c r="AT200" s="226" t="s">
        <v>169</v>
      </c>
      <c r="AU200" s="226" t="s">
        <v>87</v>
      </c>
      <c r="AY200" s="14" t="s">
        <v>167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85</v>
      </c>
      <c r="BK200" s="227">
        <f>ROUND(I200*H200,2)</f>
        <v>0</v>
      </c>
      <c r="BL200" s="14" t="s">
        <v>174</v>
      </c>
      <c r="BM200" s="226" t="s">
        <v>342</v>
      </c>
    </row>
    <row r="201" s="2" customFormat="1" ht="14.4" customHeight="1">
      <c r="A201" s="35"/>
      <c r="B201" s="36"/>
      <c r="C201" s="215" t="s">
        <v>343</v>
      </c>
      <c r="D201" s="215" t="s">
        <v>169</v>
      </c>
      <c r="E201" s="216" t="s">
        <v>344</v>
      </c>
      <c r="F201" s="217" t="s">
        <v>345</v>
      </c>
      <c r="G201" s="218" t="s">
        <v>186</v>
      </c>
      <c r="H201" s="219">
        <v>853.70600000000002</v>
      </c>
      <c r="I201" s="220"/>
      <c r="J201" s="221">
        <f>ROUND(I201*H201,2)</f>
        <v>0</v>
      </c>
      <c r="K201" s="217" t="s">
        <v>173</v>
      </c>
      <c r="L201" s="41"/>
      <c r="M201" s="222" t="s">
        <v>1</v>
      </c>
      <c r="N201" s="223" t="s">
        <v>42</v>
      </c>
      <c r="O201" s="88"/>
      <c r="P201" s="224">
        <f>O201*H201</f>
        <v>0</v>
      </c>
      <c r="Q201" s="224">
        <v>0.028570000000000002</v>
      </c>
      <c r="R201" s="224">
        <f>Q201*H201</f>
        <v>24.390380420000003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174</v>
      </c>
      <c r="AT201" s="226" t="s">
        <v>169</v>
      </c>
      <c r="AU201" s="226" t="s">
        <v>87</v>
      </c>
      <c r="AY201" s="14" t="s">
        <v>167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85</v>
      </c>
      <c r="BK201" s="227">
        <f>ROUND(I201*H201,2)</f>
        <v>0</v>
      </c>
      <c r="BL201" s="14" t="s">
        <v>174</v>
      </c>
      <c r="BM201" s="226" t="s">
        <v>346</v>
      </c>
    </row>
    <row r="202" s="2" customFormat="1" ht="14.4" customHeight="1">
      <c r="A202" s="35"/>
      <c r="B202" s="36"/>
      <c r="C202" s="215" t="s">
        <v>347</v>
      </c>
      <c r="D202" s="215" t="s">
        <v>169</v>
      </c>
      <c r="E202" s="216" t="s">
        <v>348</v>
      </c>
      <c r="F202" s="217" t="s">
        <v>349</v>
      </c>
      <c r="G202" s="218" t="s">
        <v>172</v>
      </c>
      <c r="H202" s="219">
        <v>1.865</v>
      </c>
      <c r="I202" s="220"/>
      <c r="J202" s="221">
        <f>ROUND(I202*H202,2)</f>
        <v>0</v>
      </c>
      <c r="K202" s="217" t="s">
        <v>173</v>
      </c>
      <c r="L202" s="41"/>
      <c r="M202" s="222" t="s">
        <v>1</v>
      </c>
      <c r="N202" s="223" t="s">
        <v>42</v>
      </c>
      <c r="O202" s="88"/>
      <c r="P202" s="224">
        <f>O202*H202</f>
        <v>0</v>
      </c>
      <c r="Q202" s="224">
        <v>2.5018699999999998</v>
      </c>
      <c r="R202" s="224">
        <f>Q202*H202</f>
        <v>4.6659875499999997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174</v>
      </c>
      <c r="AT202" s="226" t="s">
        <v>169</v>
      </c>
      <c r="AU202" s="226" t="s">
        <v>87</v>
      </c>
      <c r="AY202" s="14" t="s">
        <v>167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85</v>
      </c>
      <c r="BK202" s="227">
        <f>ROUND(I202*H202,2)</f>
        <v>0</v>
      </c>
      <c r="BL202" s="14" t="s">
        <v>174</v>
      </c>
      <c r="BM202" s="226" t="s">
        <v>350</v>
      </c>
    </row>
    <row r="203" s="2" customFormat="1" ht="14.4" customHeight="1">
      <c r="A203" s="35"/>
      <c r="B203" s="36"/>
      <c r="C203" s="215" t="s">
        <v>351</v>
      </c>
      <c r="D203" s="215" t="s">
        <v>169</v>
      </c>
      <c r="E203" s="216" t="s">
        <v>352</v>
      </c>
      <c r="F203" s="217" t="s">
        <v>353</v>
      </c>
      <c r="G203" s="218" t="s">
        <v>186</v>
      </c>
      <c r="H203" s="219">
        <v>19.527999999999999</v>
      </c>
      <c r="I203" s="220"/>
      <c r="J203" s="221">
        <f>ROUND(I203*H203,2)</f>
        <v>0</v>
      </c>
      <c r="K203" s="217" t="s">
        <v>173</v>
      </c>
      <c r="L203" s="41"/>
      <c r="M203" s="222" t="s">
        <v>1</v>
      </c>
      <c r="N203" s="223" t="s">
        <v>42</v>
      </c>
      <c r="O203" s="88"/>
      <c r="P203" s="224">
        <f>O203*H203</f>
        <v>0</v>
      </c>
      <c r="Q203" s="224">
        <v>0.0027499999999999998</v>
      </c>
      <c r="R203" s="224">
        <f>Q203*H203</f>
        <v>0.053701999999999993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174</v>
      </c>
      <c r="AT203" s="226" t="s">
        <v>169</v>
      </c>
      <c r="AU203" s="226" t="s">
        <v>87</v>
      </c>
      <c r="AY203" s="14" t="s">
        <v>167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85</v>
      </c>
      <c r="BK203" s="227">
        <f>ROUND(I203*H203,2)</f>
        <v>0</v>
      </c>
      <c r="BL203" s="14" t="s">
        <v>174</v>
      </c>
      <c r="BM203" s="226" t="s">
        <v>354</v>
      </c>
    </row>
    <row r="204" s="2" customFormat="1" ht="14.4" customHeight="1">
      <c r="A204" s="35"/>
      <c r="B204" s="36"/>
      <c r="C204" s="215" t="s">
        <v>355</v>
      </c>
      <c r="D204" s="215" t="s">
        <v>169</v>
      </c>
      <c r="E204" s="216" t="s">
        <v>356</v>
      </c>
      <c r="F204" s="217" t="s">
        <v>357</v>
      </c>
      <c r="G204" s="218" t="s">
        <v>186</v>
      </c>
      <c r="H204" s="219">
        <v>19.527999999999999</v>
      </c>
      <c r="I204" s="220"/>
      <c r="J204" s="221">
        <f>ROUND(I204*H204,2)</f>
        <v>0</v>
      </c>
      <c r="K204" s="217" t="s">
        <v>173</v>
      </c>
      <c r="L204" s="41"/>
      <c r="M204" s="222" t="s">
        <v>1</v>
      </c>
      <c r="N204" s="223" t="s">
        <v>42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174</v>
      </c>
      <c r="AT204" s="226" t="s">
        <v>169</v>
      </c>
      <c r="AU204" s="226" t="s">
        <v>87</v>
      </c>
      <c r="AY204" s="14" t="s">
        <v>167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174</v>
      </c>
      <c r="BM204" s="226" t="s">
        <v>358</v>
      </c>
    </row>
    <row r="205" s="2" customFormat="1" ht="14.4" customHeight="1">
      <c r="A205" s="35"/>
      <c r="B205" s="36"/>
      <c r="C205" s="215" t="s">
        <v>359</v>
      </c>
      <c r="D205" s="215" t="s">
        <v>169</v>
      </c>
      <c r="E205" s="216" t="s">
        <v>360</v>
      </c>
      <c r="F205" s="217" t="s">
        <v>361</v>
      </c>
      <c r="G205" s="218" t="s">
        <v>228</v>
      </c>
      <c r="H205" s="219">
        <v>1.5109999999999999</v>
      </c>
      <c r="I205" s="220"/>
      <c r="J205" s="221">
        <f>ROUND(I205*H205,2)</f>
        <v>0</v>
      </c>
      <c r="K205" s="217" t="s">
        <v>173</v>
      </c>
      <c r="L205" s="41"/>
      <c r="M205" s="222" t="s">
        <v>1</v>
      </c>
      <c r="N205" s="223" t="s">
        <v>42</v>
      </c>
      <c r="O205" s="88"/>
      <c r="P205" s="224">
        <f>O205*H205</f>
        <v>0</v>
      </c>
      <c r="Q205" s="224">
        <v>1.05237</v>
      </c>
      <c r="R205" s="224">
        <f>Q205*H205</f>
        <v>1.59013107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174</v>
      </c>
      <c r="AT205" s="226" t="s">
        <v>169</v>
      </c>
      <c r="AU205" s="226" t="s">
        <v>87</v>
      </c>
      <c r="AY205" s="14" t="s">
        <v>167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85</v>
      </c>
      <c r="BK205" s="227">
        <f>ROUND(I205*H205,2)</f>
        <v>0</v>
      </c>
      <c r="BL205" s="14" t="s">
        <v>174</v>
      </c>
      <c r="BM205" s="226" t="s">
        <v>362</v>
      </c>
    </row>
    <row r="206" s="2" customFormat="1" ht="14.4" customHeight="1">
      <c r="A206" s="35"/>
      <c r="B206" s="36"/>
      <c r="C206" s="215" t="s">
        <v>363</v>
      </c>
      <c r="D206" s="215" t="s">
        <v>169</v>
      </c>
      <c r="E206" s="216" t="s">
        <v>364</v>
      </c>
      <c r="F206" s="217" t="s">
        <v>365</v>
      </c>
      <c r="G206" s="218" t="s">
        <v>321</v>
      </c>
      <c r="H206" s="219">
        <v>6</v>
      </c>
      <c r="I206" s="220"/>
      <c r="J206" s="221">
        <f>ROUND(I206*H206,2)</f>
        <v>0</v>
      </c>
      <c r="K206" s="217" t="s">
        <v>173</v>
      </c>
      <c r="L206" s="41"/>
      <c r="M206" s="222" t="s">
        <v>1</v>
      </c>
      <c r="N206" s="223" t="s">
        <v>42</v>
      </c>
      <c r="O206" s="88"/>
      <c r="P206" s="224">
        <f>O206*H206</f>
        <v>0</v>
      </c>
      <c r="Q206" s="224">
        <v>0.17488999999999999</v>
      </c>
      <c r="R206" s="224">
        <f>Q206*H206</f>
        <v>1.0493399999999999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174</v>
      </c>
      <c r="AT206" s="226" t="s">
        <v>169</v>
      </c>
      <c r="AU206" s="226" t="s">
        <v>87</v>
      </c>
      <c r="AY206" s="14" t="s">
        <v>167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85</v>
      </c>
      <c r="BK206" s="227">
        <f>ROUND(I206*H206,2)</f>
        <v>0</v>
      </c>
      <c r="BL206" s="14" t="s">
        <v>174</v>
      </c>
      <c r="BM206" s="226" t="s">
        <v>366</v>
      </c>
    </row>
    <row r="207" s="2" customFormat="1" ht="22.2" customHeight="1">
      <c r="A207" s="35"/>
      <c r="B207" s="36"/>
      <c r="C207" s="228" t="s">
        <v>367</v>
      </c>
      <c r="D207" s="228" t="s">
        <v>225</v>
      </c>
      <c r="E207" s="229" t="s">
        <v>368</v>
      </c>
      <c r="F207" s="230" t="s">
        <v>369</v>
      </c>
      <c r="G207" s="231" t="s">
        <v>321</v>
      </c>
      <c r="H207" s="232">
        <v>6</v>
      </c>
      <c r="I207" s="233"/>
      <c r="J207" s="234">
        <f>ROUND(I207*H207,2)</f>
        <v>0</v>
      </c>
      <c r="K207" s="230" t="s">
        <v>1</v>
      </c>
      <c r="L207" s="235"/>
      <c r="M207" s="236" t="s">
        <v>1</v>
      </c>
      <c r="N207" s="237" t="s">
        <v>42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200</v>
      </c>
      <c r="AT207" s="226" t="s">
        <v>225</v>
      </c>
      <c r="AU207" s="226" t="s">
        <v>87</v>
      </c>
      <c r="AY207" s="14" t="s">
        <v>167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85</v>
      </c>
      <c r="BK207" s="227">
        <f>ROUND(I207*H207,2)</f>
        <v>0</v>
      </c>
      <c r="BL207" s="14" t="s">
        <v>174</v>
      </c>
      <c r="BM207" s="226" t="s">
        <v>370</v>
      </c>
    </row>
    <row r="208" s="2" customFormat="1">
      <c r="A208" s="35"/>
      <c r="B208" s="36"/>
      <c r="C208" s="37"/>
      <c r="D208" s="238" t="s">
        <v>371</v>
      </c>
      <c r="E208" s="37"/>
      <c r="F208" s="239" t="s">
        <v>372</v>
      </c>
      <c r="G208" s="37"/>
      <c r="H208" s="37"/>
      <c r="I208" s="240"/>
      <c r="J208" s="37"/>
      <c r="K208" s="37"/>
      <c r="L208" s="41"/>
      <c r="M208" s="241"/>
      <c r="N208" s="24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371</v>
      </c>
      <c r="AU208" s="14" t="s">
        <v>87</v>
      </c>
    </row>
    <row r="209" s="2" customFormat="1" ht="14.4" customHeight="1">
      <c r="A209" s="35"/>
      <c r="B209" s="36"/>
      <c r="C209" s="215" t="s">
        <v>373</v>
      </c>
      <c r="D209" s="215" t="s">
        <v>169</v>
      </c>
      <c r="E209" s="216" t="s">
        <v>374</v>
      </c>
      <c r="F209" s="217" t="s">
        <v>375</v>
      </c>
      <c r="G209" s="218" t="s">
        <v>178</v>
      </c>
      <c r="H209" s="219">
        <v>7.5999999999999996</v>
      </c>
      <c r="I209" s="220"/>
      <c r="J209" s="221">
        <f>ROUND(I209*H209,2)</f>
        <v>0</v>
      </c>
      <c r="K209" s="217" t="s">
        <v>173</v>
      </c>
      <c r="L209" s="41"/>
      <c r="M209" s="222" t="s">
        <v>1</v>
      </c>
      <c r="N209" s="223" t="s">
        <v>42</v>
      </c>
      <c r="O209" s="88"/>
      <c r="P209" s="224">
        <f>O209*H209</f>
        <v>0</v>
      </c>
      <c r="Q209" s="224">
        <v>0.24127000000000001</v>
      </c>
      <c r="R209" s="224">
        <f>Q209*H209</f>
        <v>1.8336520000000001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174</v>
      </c>
      <c r="AT209" s="226" t="s">
        <v>169</v>
      </c>
      <c r="AU209" s="226" t="s">
        <v>87</v>
      </c>
      <c r="AY209" s="14" t="s">
        <v>167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85</v>
      </c>
      <c r="BK209" s="227">
        <f>ROUND(I209*H209,2)</f>
        <v>0</v>
      </c>
      <c r="BL209" s="14" t="s">
        <v>174</v>
      </c>
      <c r="BM209" s="226" t="s">
        <v>376</v>
      </c>
    </row>
    <row r="210" s="2" customFormat="1" ht="14.4" customHeight="1">
      <c r="A210" s="35"/>
      <c r="B210" s="36"/>
      <c r="C210" s="228" t="s">
        <v>377</v>
      </c>
      <c r="D210" s="228" t="s">
        <v>225</v>
      </c>
      <c r="E210" s="229" t="s">
        <v>378</v>
      </c>
      <c r="F210" s="230" t="s">
        <v>379</v>
      </c>
      <c r="G210" s="231" t="s">
        <v>321</v>
      </c>
      <c r="H210" s="232">
        <v>27</v>
      </c>
      <c r="I210" s="233"/>
      <c r="J210" s="234">
        <f>ROUND(I210*H210,2)</f>
        <v>0</v>
      </c>
      <c r="K210" s="230" t="s">
        <v>173</v>
      </c>
      <c r="L210" s="235"/>
      <c r="M210" s="236" t="s">
        <v>1</v>
      </c>
      <c r="N210" s="237" t="s">
        <v>42</v>
      </c>
      <c r="O210" s="88"/>
      <c r="P210" s="224">
        <f>O210*H210</f>
        <v>0</v>
      </c>
      <c r="Q210" s="224">
        <v>0.050000000000000003</v>
      </c>
      <c r="R210" s="224">
        <f>Q210*H210</f>
        <v>1.3500000000000001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200</v>
      </c>
      <c r="AT210" s="226" t="s">
        <v>225</v>
      </c>
      <c r="AU210" s="226" t="s">
        <v>87</v>
      </c>
      <c r="AY210" s="14" t="s">
        <v>167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85</v>
      </c>
      <c r="BK210" s="227">
        <f>ROUND(I210*H210,2)</f>
        <v>0</v>
      </c>
      <c r="BL210" s="14" t="s">
        <v>174</v>
      </c>
      <c r="BM210" s="226" t="s">
        <v>380</v>
      </c>
    </row>
    <row r="211" s="2" customFormat="1">
      <c r="A211" s="35"/>
      <c r="B211" s="36"/>
      <c r="C211" s="37"/>
      <c r="D211" s="238" t="s">
        <v>371</v>
      </c>
      <c r="E211" s="37"/>
      <c r="F211" s="239" t="s">
        <v>372</v>
      </c>
      <c r="G211" s="37"/>
      <c r="H211" s="37"/>
      <c r="I211" s="240"/>
      <c r="J211" s="37"/>
      <c r="K211" s="37"/>
      <c r="L211" s="41"/>
      <c r="M211" s="241"/>
      <c r="N211" s="242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371</v>
      </c>
      <c r="AU211" s="14" t="s">
        <v>87</v>
      </c>
    </row>
    <row r="212" s="2" customFormat="1" ht="14.4" customHeight="1">
      <c r="A212" s="35"/>
      <c r="B212" s="36"/>
      <c r="C212" s="228" t="s">
        <v>381</v>
      </c>
      <c r="D212" s="228" t="s">
        <v>225</v>
      </c>
      <c r="E212" s="229" t="s">
        <v>382</v>
      </c>
      <c r="F212" s="230" t="s">
        <v>383</v>
      </c>
      <c r="G212" s="231" t="s">
        <v>321</v>
      </c>
      <c r="H212" s="232">
        <v>21</v>
      </c>
      <c r="I212" s="233"/>
      <c r="J212" s="234">
        <f>ROUND(I212*H212,2)</f>
        <v>0</v>
      </c>
      <c r="K212" s="230" t="s">
        <v>173</v>
      </c>
      <c r="L212" s="235"/>
      <c r="M212" s="236" t="s">
        <v>1</v>
      </c>
      <c r="N212" s="237" t="s">
        <v>42</v>
      </c>
      <c r="O212" s="88"/>
      <c r="P212" s="224">
        <f>O212*H212</f>
        <v>0</v>
      </c>
      <c r="Q212" s="224">
        <v>0.032500000000000001</v>
      </c>
      <c r="R212" s="224">
        <f>Q212*H212</f>
        <v>0.6825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200</v>
      </c>
      <c r="AT212" s="226" t="s">
        <v>225</v>
      </c>
      <c r="AU212" s="226" t="s">
        <v>87</v>
      </c>
      <c r="AY212" s="14" t="s">
        <v>167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85</v>
      </c>
      <c r="BK212" s="227">
        <f>ROUND(I212*H212,2)</f>
        <v>0</v>
      </c>
      <c r="BL212" s="14" t="s">
        <v>174</v>
      </c>
      <c r="BM212" s="226" t="s">
        <v>384</v>
      </c>
    </row>
    <row r="213" s="2" customFormat="1">
      <c r="A213" s="35"/>
      <c r="B213" s="36"/>
      <c r="C213" s="37"/>
      <c r="D213" s="238" t="s">
        <v>371</v>
      </c>
      <c r="E213" s="37"/>
      <c r="F213" s="239" t="s">
        <v>372</v>
      </c>
      <c r="G213" s="37"/>
      <c r="H213" s="37"/>
      <c r="I213" s="240"/>
      <c r="J213" s="37"/>
      <c r="K213" s="37"/>
      <c r="L213" s="41"/>
      <c r="M213" s="241"/>
      <c r="N213" s="242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371</v>
      </c>
      <c r="AU213" s="14" t="s">
        <v>87</v>
      </c>
    </row>
    <row r="214" s="2" customFormat="1" ht="14.4" customHeight="1">
      <c r="A214" s="35"/>
      <c r="B214" s="36"/>
      <c r="C214" s="215" t="s">
        <v>385</v>
      </c>
      <c r="D214" s="215" t="s">
        <v>169</v>
      </c>
      <c r="E214" s="216" t="s">
        <v>386</v>
      </c>
      <c r="F214" s="217" t="s">
        <v>387</v>
      </c>
      <c r="G214" s="218" t="s">
        <v>186</v>
      </c>
      <c r="H214" s="219">
        <v>10.32</v>
      </c>
      <c r="I214" s="220"/>
      <c r="J214" s="221">
        <f>ROUND(I214*H214,2)</f>
        <v>0</v>
      </c>
      <c r="K214" s="217" t="s">
        <v>173</v>
      </c>
      <c r="L214" s="41"/>
      <c r="M214" s="222" t="s">
        <v>1</v>
      </c>
      <c r="N214" s="223" t="s">
        <v>42</v>
      </c>
      <c r="O214" s="88"/>
      <c r="P214" s="224">
        <f>O214*H214</f>
        <v>0</v>
      </c>
      <c r="Q214" s="224">
        <v>0.25364999999999999</v>
      </c>
      <c r="R214" s="224">
        <f>Q214*H214</f>
        <v>2.6176680000000001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174</v>
      </c>
      <c r="AT214" s="226" t="s">
        <v>169</v>
      </c>
      <c r="AU214" s="226" t="s">
        <v>87</v>
      </c>
      <c r="AY214" s="14" t="s">
        <v>167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85</v>
      </c>
      <c r="BK214" s="227">
        <f>ROUND(I214*H214,2)</f>
        <v>0</v>
      </c>
      <c r="BL214" s="14" t="s">
        <v>174</v>
      </c>
      <c r="BM214" s="226" t="s">
        <v>388</v>
      </c>
    </row>
    <row r="215" s="2" customFormat="1" ht="14.4" customHeight="1">
      <c r="A215" s="35"/>
      <c r="B215" s="36"/>
      <c r="C215" s="215" t="s">
        <v>389</v>
      </c>
      <c r="D215" s="215" t="s">
        <v>169</v>
      </c>
      <c r="E215" s="216" t="s">
        <v>390</v>
      </c>
      <c r="F215" s="217" t="s">
        <v>391</v>
      </c>
      <c r="G215" s="218" t="s">
        <v>186</v>
      </c>
      <c r="H215" s="219">
        <v>17.324999999999999</v>
      </c>
      <c r="I215" s="220"/>
      <c r="J215" s="221">
        <f>ROUND(I215*H215,2)</f>
        <v>0</v>
      </c>
      <c r="K215" s="217" t="s">
        <v>173</v>
      </c>
      <c r="L215" s="41"/>
      <c r="M215" s="222" t="s">
        <v>1</v>
      </c>
      <c r="N215" s="223" t="s">
        <v>42</v>
      </c>
      <c r="O215" s="88"/>
      <c r="P215" s="224">
        <f>O215*H215</f>
        <v>0</v>
      </c>
      <c r="Q215" s="224">
        <v>0.23458000000000001</v>
      </c>
      <c r="R215" s="224">
        <f>Q215*H215</f>
        <v>4.0640985000000001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174</v>
      </c>
      <c r="AT215" s="226" t="s">
        <v>169</v>
      </c>
      <c r="AU215" s="226" t="s">
        <v>87</v>
      </c>
      <c r="AY215" s="14" t="s">
        <v>167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85</v>
      </c>
      <c r="BK215" s="227">
        <f>ROUND(I215*H215,2)</f>
        <v>0</v>
      </c>
      <c r="BL215" s="14" t="s">
        <v>174</v>
      </c>
      <c r="BM215" s="226" t="s">
        <v>392</v>
      </c>
    </row>
    <row r="216" s="2" customFormat="1">
      <c r="A216" s="35"/>
      <c r="B216" s="36"/>
      <c r="C216" s="37"/>
      <c r="D216" s="238" t="s">
        <v>371</v>
      </c>
      <c r="E216" s="37"/>
      <c r="F216" s="239" t="s">
        <v>393</v>
      </c>
      <c r="G216" s="37"/>
      <c r="H216" s="37"/>
      <c r="I216" s="240"/>
      <c r="J216" s="37"/>
      <c r="K216" s="37"/>
      <c r="L216" s="41"/>
      <c r="M216" s="241"/>
      <c r="N216" s="242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371</v>
      </c>
      <c r="AU216" s="14" t="s">
        <v>87</v>
      </c>
    </row>
    <row r="217" s="2" customFormat="1" ht="14.4" customHeight="1">
      <c r="A217" s="35"/>
      <c r="B217" s="36"/>
      <c r="C217" s="215" t="s">
        <v>394</v>
      </c>
      <c r="D217" s="215" t="s">
        <v>169</v>
      </c>
      <c r="E217" s="216" t="s">
        <v>395</v>
      </c>
      <c r="F217" s="217" t="s">
        <v>396</v>
      </c>
      <c r="G217" s="218" t="s">
        <v>186</v>
      </c>
      <c r="H217" s="219">
        <v>13.339</v>
      </c>
      <c r="I217" s="220"/>
      <c r="J217" s="221">
        <f>ROUND(I217*H217,2)</f>
        <v>0</v>
      </c>
      <c r="K217" s="217" t="s">
        <v>173</v>
      </c>
      <c r="L217" s="41"/>
      <c r="M217" s="222" t="s">
        <v>1</v>
      </c>
      <c r="N217" s="223" t="s">
        <v>42</v>
      </c>
      <c r="O217" s="88"/>
      <c r="P217" s="224">
        <f>O217*H217</f>
        <v>0</v>
      </c>
      <c r="Q217" s="224">
        <v>0.094500000000000001</v>
      </c>
      <c r="R217" s="224">
        <f>Q217*H217</f>
        <v>1.2605355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174</v>
      </c>
      <c r="AT217" s="226" t="s">
        <v>169</v>
      </c>
      <c r="AU217" s="226" t="s">
        <v>87</v>
      </c>
      <c r="AY217" s="14" t="s">
        <v>167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85</v>
      </c>
      <c r="BK217" s="227">
        <f>ROUND(I217*H217,2)</f>
        <v>0</v>
      </c>
      <c r="BL217" s="14" t="s">
        <v>174</v>
      </c>
      <c r="BM217" s="226" t="s">
        <v>397</v>
      </c>
    </row>
    <row r="218" s="2" customFormat="1" ht="14.4" customHeight="1">
      <c r="A218" s="35"/>
      <c r="B218" s="36"/>
      <c r="C218" s="215" t="s">
        <v>398</v>
      </c>
      <c r="D218" s="215" t="s">
        <v>169</v>
      </c>
      <c r="E218" s="216" t="s">
        <v>399</v>
      </c>
      <c r="F218" s="217" t="s">
        <v>400</v>
      </c>
      <c r="G218" s="218" t="s">
        <v>186</v>
      </c>
      <c r="H218" s="219">
        <v>88.409999999999997</v>
      </c>
      <c r="I218" s="220"/>
      <c r="J218" s="221">
        <f>ROUND(I218*H218,2)</f>
        <v>0</v>
      </c>
      <c r="K218" s="217" t="s">
        <v>173</v>
      </c>
      <c r="L218" s="41"/>
      <c r="M218" s="222" t="s">
        <v>1</v>
      </c>
      <c r="N218" s="223" t="s">
        <v>42</v>
      </c>
      <c r="O218" s="88"/>
      <c r="P218" s="224">
        <f>O218*H218</f>
        <v>0</v>
      </c>
      <c r="Q218" s="224">
        <v>0.14174999999999999</v>
      </c>
      <c r="R218" s="224">
        <f>Q218*H218</f>
        <v>12.532117499999998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174</v>
      </c>
      <c r="AT218" s="226" t="s">
        <v>169</v>
      </c>
      <c r="AU218" s="226" t="s">
        <v>87</v>
      </c>
      <c r="AY218" s="14" t="s">
        <v>167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85</v>
      </c>
      <c r="BK218" s="227">
        <f>ROUND(I218*H218,2)</f>
        <v>0</v>
      </c>
      <c r="BL218" s="14" t="s">
        <v>174</v>
      </c>
      <c r="BM218" s="226" t="s">
        <v>401</v>
      </c>
    </row>
    <row r="219" s="2" customFormat="1" ht="14.4" customHeight="1">
      <c r="A219" s="35"/>
      <c r="B219" s="36"/>
      <c r="C219" s="215" t="s">
        <v>402</v>
      </c>
      <c r="D219" s="215" t="s">
        <v>169</v>
      </c>
      <c r="E219" s="216" t="s">
        <v>403</v>
      </c>
      <c r="F219" s="217" t="s">
        <v>404</v>
      </c>
      <c r="G219" s="218" t="s">
        <v>178</v>
      </c>
      <c r="H219" s="219">
        <v>48.630000000000003</v>
      </c>
      <c r="I219" s="220"/>
      <c r="J219" s="221">
        <f>ROUND(I219*H219,2)</f>
        <v>0</v>
      </c>
      <c r="K219" s="217" t="s">
        <v>173</v>
      </c>
      <c r="L219" s="41"/>
      <c r="M219" s="222" t="s">
        <v>1</v>
      </c>
      <c r="N219" s="223" t="s">
        <v>42</v>
      </c>
      <c r="O219" s="88"/>
      <c r="P219" s="224">
        <f>O219*H219</f>
        <v>0</v>
      </c>
      <c r="Q219" s="224">
        <v>0.00012999999999999999</v>
      </c>
      <c r="R219" s="224">
        <f>Q219*H219</f>
        <v>0.0063219000000000001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174</v>
      </c>
      <c r="AT219" s="226" t="s">
        <v>169</v>
      </c>
      <c r="AU219" s="226" t="s">
        <v>87</v>
      </c>
      <c r="AY219" s="14" t="s">
        <v>167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85</v>
      </c>
      <c r="BK219" s="227">
        <f>ROUND(I219*H219,2)</f>
        <v>0</v>
      </c>
      <c r="BL219" s="14" t="s">
        <v>174</v>
      </c>
      <c r="BM219" s="226" t="s">
        <v>405</v>
      </c>
    </row>
    <row r="220" s="2" customFormat="1" ht="14.4" customHeight="1">
      <c r="A220" s="35"/>
      <c r="B220" s="36"/>
      <c r="C220" s="215" t="s">
        <v>406</v>
      </c>
      <c r="D220" s="215" t="s">
        <v>169</v>
      </c>
      <c r="E220" s="216" t="s">
        <v>407</v>
      </c>
      <c r="F220" s="217" t="s">
        <v>408</v>
      </c>
      <c r="G220" s="218" t="s">
        <v>321</v>
      </c>
      <c r="H220" s="219">
        <v>2</v>
      </c>
      <c r="I220" s="220"/>
      <c r="J220" s="221">
        <f>ROUND(I220*H220,2)</f>
        <v>0</v>
      </c>
      <c r="K220" s="217" t="s">
        <v>173</v>
      </c>
      <c r="L220" s="41"/>
      <c r="M220" s="222" t="s">
        <v>1</v>
      </c>
      <c r="N220" s="223" t="s">
        <v>42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174</v>
      </c>
      <c r="AT220" s="226" t="s">
        <v>169</v>
      </c>
      <c r="AU220" s="226" t="s">
        <v>87</v>
      </c>
      <c r="AY220" s="14" t="s">
        <v>167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85</v>
      </c>
      <c r="BK220" s="227">
        <f>ROUND(I220*H220,2)</f>
        <v>0</v>
      </c>
      <c r="BL220" s="14" t="s">
        <v>174</v>
      </c>
      <c r="BM220" s="226" t="s">
        <v>409</v>
      </c>
    </row>
    <row r="221" s="2" customFormat="1" ht="14.4" customHeight="1">
      <c r="A221" s="35"/>
      <c r="B221" s="36"/>
      <c r="C221" s="228" t="s">
        <v>410</v>
      </c>
      <c r="D221" s="228" t="s">
        <v>225</v>
      </c>
      <c r="E221" s="229" t="s">
        <v>411</v>
      </c>
      <c r="F221" s="230" t="s">
        <v>412</v>
      </c>
      <c r="G221" s="231" t="s">
        <v>321</v>
      </c>
      <c r="H221" s="232">
        <v>2</v>
      </c>
      <c r="I221" s="233"/>
      <c r="J221" s="234">
        <f>ROUND(I221*H221,2)</f>
        <v>0</v>
      </c>
      <c r="K221" s="230" t="s">
        <v>1</v>
      </c>
      <c r="L221" s="235"/>
      <c r="M221" s="236" t="s">
        <v>1</v>
      </c>
      <c r="N221" s="237" t="s">
        <v>42</v>
      </c>
      <c r="O221" s="88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200</v>
      </c>
      <c r="AT221" s="226" t="s">
        <v>225</v>
      </c>
      <c r="AU221" s="226" t="s">
        <v>87</v>
      </c>
      <c r="AY221" s="14" t="s">
        <v>167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85</v>
      </c>
      <c r="BK221" s="227">
        <f>ROUND(I221*H221,2)</f>
        <v>0</v>
      </c>
      <c r="BL221" s="14" t="s">
        <v>174</v>
      </c>
      <c r="BM221" s="226" t="s">
        <v>413</v>
      </c>
    </row>
    <row r="222" s="2" customFormat="1">
      <c r="A222" s="35"/>
      <c r="B222" s="36"/>
      <c r="C222" s="37"/>
      <c r="D222" s="238" t="s">
        <v>371</v>
      </c>
      <c r="E222" s="37"/>
      <c r="F222" s="239" t="s">
        <v>372</v>
      </c>
      <c r="G222" s="37"/>
      <c r="H222" s="37"/>
      <c r="I222" s="240"/>
      <c r="J222" s="37"/>
      <c r="K222" s="37"/>
      <c r="L222" s="41"/>
      <c r="M222" s="241"/>
      <c r="N222" s="242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371</v>
      </c>
      <c r="AU222" s="14" t="s">
        <v>87</v>
      </c>
    </row>
    <row r="223" s="2" customFormat="1" ht="14.4" customHeight="1">
      <c r="A223" s="35"/>
      <c r="B223" s="36"/>
      <c r="C223" s="215" t="s">
        <v>414</v>
      </c>
      <c r="D223" s="215" t="s">
        <v>169</v>
      </c>
      <c r="E223" s="216" t="s">
        <v>415</v>
      </c>
      <c r="F223" s="217" t="s">
        <v>416</v>
      </c>
      <c r="G223" s="218" t="s">
        <v>321</v>
      </c>
      <c r="H223" s="219">
        <v>3</v>
      </c>
      <c r="I223" s="220"/>
      <c r="J223" s="221">
        <f>ROUND(I223*H223,2)</f>
        <v>0</v>
      </c>
      <c r="K223" s="217" t="s">
        <v>173</v>
      </c>
      <c r="L223" s="41"/>
      <c r="M223" s="222" t="s">
        <v>1</v>
      </c>
      <c r="N223" s="223" t="s">
        <v>42</v>
      </c>
      <c r="O223" s="88"/>
      <c r="P223" s="224">
        <f>O223*H223</f>
        <v>0</v>
      </c>
      <c r="Q223" s="224">
        <v>0.0011999999999999999</v>
      </c>
      <c r="R223" s="224">
        <f>Q223*H223</f>
        <v>0.0035999999999999999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174</v>
      </c>
      <c r="AT223" s="226" t="s">
        <v>169</v>
      </c>
      <c r="AU223" s="226" t="s">
        <v>87</v>
      </c>
      <c r="AY223" s="14" t="s">
        <v>167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85</v>
      </c>
      <c r="BK223" s="227">
        <f>ROUND(I223*H223,2)</f>
        <v>0</v>
      </c>
      <c r="BL223" s="14" t="s">
        <v>174</v>
      </c>
      <c r="BM223" s="226" t="s">
        <v>417</v>
      </c>
    </row>
    <row r="224" s="2" customFormat="1" ht="14.4" customHeight="1">
      <c r="A224" s="35"/>
      <c r="B224" s="36"/>
      <c r="C224" s="228" t="s">
        <v>418</v>
      </c>
      <c r="D224" s="228" t="s">
        <v>225</v>
      </c>
      <c r="E224" s="229" t="s">
        <v>419</v>
      </c>
      <c r="F224" s="230" t="s">
        <v>420</v>
      </c>
      <c r="G224" s="231" t="s">
        <v>321</v>
      </c>
      <c r="H224" s="232">
        <v>3</v>
      </c>
      <c r="I224" s="233"/>
      <c r="J224" s="234">
        <f>ROUND(I224*H224,2)</f>
        <v>0</v>
      </c>
      <c r="K224" s="230" t="s">
        <v>173</v>
      </c>
      <c r="L224" s="235"/>
      <c r="M224" s="236" t="s">
        <v>1</v>
      </c>
      <c r="N224" s="237" t="s">
        <v>42</v>
      </c>
      <c r="O224" s="88"/>
      <c r="P224" s="224">
        <f>O224*H224</f>
        <v>0</v>
      </c>
      <c r="Q224" s="224">
        <v>0.096000000000000002</v>
      </c>
      <c r="R224" s="224">
        <f>Q224*H224</f>
        <v>0.28800000000000003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200</v>
      </c>
      <c r="AT224" s="226" t="s">
        <v>225</v>
      </c>
      <c r="AU224" s="226" t="s">
        <v>87</v>
      </c>
      <c r="AY224" s="14" t="s">
        <v>167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4" t="s">
        <v>85</v>
      </c>
      <c r="BK224" s="227">
        <f>ROUND(I224*H224,2)</f>
        <v>0</v>
      </c>
      <c r="BL224" s="14" t="s">
        <v>174</v>
      </c>
      <c r="BM224" s="226" t="s">
        <v>421</v>
      </c>
    </row>
    <row r="225" s="2" customFormat="1" ht="14.4" customHeight="1">
      <c r="A225" s="35"/>
      <c r="B225" s="36"/>
      <c r="C225" s="215" t="s">
        <v>422</v>
      </c>
      <c r="D225" s="215" t="s">
        <v>169</v>
      </c>
      <c r="E225" s="216" t="s">
        <v>423</v>
      </c>
      <c r="F225" s="217" t="s">
        <v>424</v>
      </c>
      <c r="G225" s="218" t="s">
        <v>178</v>
      </c>
      <c r="H225" s="219">
        <v>5.4000000000000004</v>
      </c>
      <c r="I225" s="220"/>
      <c r="J225" s="221">
        <f>ROUND(I225*H225,2)</f>
        <v>0</v>
      </c>
      <c r="K225" s="217" t="s">
        <v>173</v>
      </c>
      <c r="L225" s="41"/>
      <c r="M225" s="222" t="s">
        <v>1</v>
      </c>
      <c r="N225" s="223" t="s">
        <v>42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174</v>
      </c>
      <c r="AT225" s="226" t="s">
        <v>169</v>
      </c>
      <c r="AU225" s="226" t="s">
        <v>87</v>
      </c>
      <c r="AY225" s="14" t="s">
        <v>167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85</v>
      </c>
      <c r="BK225" s="227">
        <f>ROUND(I225*H225,2)</f>
        <v>0</v>
      </c>
      <c r="BL225" s="14" t="s">
        <v>174</v>
      </c>
      <c r="BM225" s="226" t="s">
        <v>425</v>
      </c>
    </row>
    <row r="226" s="2" customFormat="1" ht="22.2" customHeight="1">
      <c r="A226" s="35"/>
      <c r="B226" s="36"/>
      <c r="C226" s="228" t="s">
        <v>426</v>
      </c>
      <c r="D226" s="228" t="s">
        <v>225</v>
      </c>
      <c r="E226" s="229" t="s">
        <v>427</v>
      </c>
      <c r="F226" s="230" t="s">
        <v>428</v>
      </c>
      <c r="G226" s="231" t="s">
        <v>321</v>
      </c>
      <c r="H226" s="232">
        <v>3</v>
      </c>
      <c r="I226" s="233"/>
      <c r="J226" s="234">
        <f>ROUND(I226*H226,2)</f>
        <v>0</v>
      </c>
      <c r="K226" s="230" t="s">
        <v>173</v>
      </c>
      <c r="L226" s="235"/>
      <c r="M226" s="236" t="s">
        <v>1</v>
      </c>
      <c r="N226" s="237" t="s">
        <v>42</v>
      </c>
      <c r="O226" s="88"/>
      <c r="P226" s="224">
        <f>O226*H226</f>
        <v>0</v>
      </c>
      <c r="Q226" s="224">
        <v>0.019099999999999999</v>
      </c>
      <c r="R226" s="224">
        <f>Q226*H226</f>
        <v>0.057299999999999997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200</v>
      </c>
      <c r="AT226" s="226" t="s">
        <v>225</v>
      </c>
      <c r="AU226" s="226" t="s">
        <v>87</v>
      </c>
      <c r="AY226" s="14" t="s">
        <v>167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85</v>
      </c>
      <c r="BK226" s="227">
        <f>ROUND(I226*H226,2)</f>
        <v>0</v>
      </c>
      <c r="BL226" s="14" t="s">
        <v>174</v>
      </c>
      <c r="BM226" s="226" t="s">
        <v>429</v>
      </c>
    </row>
    <row r="227" s="2" customFormat="1">
      <c r="A227" s="35"/>
      <c r="B227" s="36"/>
      <c r="C227" s="37"/>
      <c r="D227" s="238" t="s">
        <v>371</v>
      </c>
      <c r="E227" s="37"/>
      <c r="F227" s="239" t="s">
        <v>372</v>
      </c>
      <c r="G227" s="37"/>
      <c r="H227" s="37"/>
      <c r="I227" s="240"/>
      <c r="J227" s="37"/>
      <c r="K227" s="37"/>
      <c r="L227" s="41"/>
      <c r="M227" s="241"/>
      <c r="N227" s="24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371</v>
      </c>
      <c r="AU227" s="14" t="s">
        <v>87</v>
      </c>
    </row>
    <row r="228" s="12" customFormat="1" ht="22.8" customHeight="1">
      <c r="A228" s="12"/>
      <c r="B228" s="199"/>
      <c r="C228" s="200"/>
      <c r="D228" s="201" t="s">
        <v>76</v>
      </c>
      <c r="E228" s="213" t="s">
        <v>174</v>
      </c>
      <c r="F228" s="213" t="s">
        <v>430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SUM(P229:P249)</f>
        <v>0</v>
      </c>
      <c r="Q228" s="207"/>
      <c r="R228" s="208">
        <f>SUM(R229:R249)</f>
        <v>149.74128426000002</v>
      </c>
      <c r="S228" s="207"/>
      <c r="T228" s="209">
        <f>SUM(T229:T249)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85</v>
      </c>
      <c r="AT228" s="211" t="s">
        <v>76</v>
      </c>
      <c r="AU228" s="211" t="s">
        <v>85</v>
      </c>
      <c r="AY228" s="210" t="s">
        <v>167</v>
      </c>
      <c r="BK228" s="212">
        <f>SUM(BK229:BK249)</f>
        <v>0</v>
      </c>
    </row>
    <row r="229" s="2" customFormat="1" ht="22.2" customHeight="1">
      <c r="A229" s="35"/>
      <c r="B229" s="36"/>
      <c r="C229" s="215" t="s">
        <v>431</v>
      </c>
      <c r="D229" s="215" t="s">
        <v>169</v>
      </c>
      <c r="E229" s="216" t="s">
        <v>432</v>
      </c>
      <c r="F229" s="217" t="s">
        <v>433</v>
      </c>
      <c r="G229" s="218" t="s">
        <v>186</v>
      </c>
      <c r="H229" s="219">
        <v>72.656999999999996</v>
      </c>
      <c r="I229" s="220"/>
      <c r="J229" s="221">
        <f>ROUND(I229*H229,2)</f>
        <v>0</v>
      </c>
      <c r="K229" s="217" t="s">
        <v>173</v>
      </c>
      <c r="L229" s="41"/>
      <c r="M229" s="222" t="s">
        <v>1</v>
      </c>
      <c r="N229" s="223" t="s">
        <v>42</v>
      </c>
      <c r="O229" s="88"/>
      <c r="P229" s="224">
        <f>O229*H229</f>
        <v>0</v>
      </c>
      <c r="Q229" s="224">
        <v>0.37502000000000002</v>
      </c>
      <c r="R229" s="224">
        <f>Q229*H229</f>
        <v>27.247828139999999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174</v>
      </c>
      <c r="AT229" s="226" t="s">
        <v>169</v>
      </c>
      <c r="AU229" s="226" t="s">
        <v>87</v>
      </c>
      <c r="AY229" s="14" t="s">
        <v>167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4" t="s">
        <v>85</v>
      </c>
      <c r="BK229" s="227">
        <f>ROUND(I229*H229,2)</f>
        <v>0</v>
      </c>
      <c r="BL229" s="14" t="s">
        <v>174</v>
      </c>
      <c r="BM229" s="226" t="s">
        <v>434</v>
      </c>
    </row>
    <row r="230" s="2" customFormat="1" ht="14.4" customHeight="1">
      <c r="A230" s="35"/>
      <c r="B230" s="36"/>
      <c r="C230" s="215" t="s">
        <v>435</v>
      </c>
      <c r="D230" s="215" t="s">
        <v>169</v>
      </c>
      <c r="E230" s="216" t="s">
        <v>436</v>
      </c>
      <c r="F230" s="217" t="s">
        <v>437</v>
      </c>
      <c r="G230" s="218" t="s">
        <v>172</v>
      </c>
      <c r="H230" s="219">
        <v>6.6559999999999997</v>
      </c>
      <c r="I230" s="220"/>
      <c r="J230" s="221">
        <f>ROUND(I230*H230,2)</f>
        <v>0</v>
      </c>
      <c r="K230" s="217" t="s">
        <v>173</v>
      </c>
      <c r="L230" s="41"/>
      <c r="M230" s="222" t="s">
        <v>1</v>
      </c>
      <c r="N230" s="223" t="s">
        <v>42</v>
      </c>
      <c r="O230" s="88"/>
      <c r="P230" s="224">
        <f>O230*H230</f>
        <v>0</v>
      </c>
      <c r="Q230" s="224">
        <v>2.5020099999999998</v>
      </c>
      <c r="R230" s="224">
        <f>Q230*H230</f>
        <v>16.653378559999997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174</v>
      </c>
      <c r="AT230" s="226" t="s">
        <v>169</v>
      </c>
      <c r="AU230" s="226" t="s">
        <v>87</v>
      </c>
      <c r="AY230" s="14" t="s">
        <v>167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85</v>
      </c>
      <c r="BK230" s="227">
        <f>ROUND(I230*H230,2)</f>
        <v>0</v>
      </c>
      <c r="BL230" s="14" t="s">
        <v>174</v>
      </c>
      <c r="BM230" s="226" t="s">
        <v>438</v>
      </c>
    </row>
    <row r="231" s="2" customFormat="1" ht="14.4" customHeight="1">
      <c r="A231" s="35"/>
      <c r="B231" s="36"/>
      <c r="C231" s="215" t="s">
        <v>439</v>
      </c>
      <c r="D231" s="215" t="s">
        <v>169</v>
      </c>
      <c r="E231" s="216" t="s">
        <v>440</v>
      </c>
      <c r="F231" s="217" t="s">
        <v>441</v>
      </c>
      <c r="G231" s="218" t="s">
        <v>186</v>
      </c>
      <c r="H231" s="219">
        <v>660</v>
      </c>
      <c r="I231" s="220"/>
      <c r="J231" s="221">
        <f>ROUND(I231*H231,2)</f>
        <v>0</v>
      </c>
      <c r="K231" s="217" t="s">
        <v>173</v>
      </c>
      <c r="L231" s="41"/>
      <c r="M231" s="222" t="s">
        <v>1</v>
      </c>
      <c r="N231" s="223" t="s">
        <v>42</v>
      </c>
      <c r="O231" s="88"/>
      <c r="P231" s="224">
        <f>O231*H231</f>
        <v>0</v>
      </c>
      <c r="Q231" s="224">
        <v>0.010529999999999999</v>
      </c>
      <c r="R231" s="224">
        <f>Q231*H231</f>
        <v>6.9497999999999998</v>
      </c>
      <c r="S231" s="224">
        <v>0</v>
      </c>
      <c r="T231" s="22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174</v>
      </c>
      <c r="AT231" s="226" t="s">
        <v>169</v>
      </c>
      <c r="AU231" s="226" t="s">
        <v>87</v>
      </c>
      <c r="AY231" s="14" t="s">
        <v>167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85</v>
      </c>
      <c r="BK231" s="227">
        <f>ROUND(I231*H231,2)</f>
        <v>0</v>
      </c>
      <c r="BL231" s="14" t="s">
        <v>174</v>
      </c>
      <c r="BM231" s="226" t="s">
        <v>442</v>
      </c>
    </row>
    <row r="232" s="2" customFormat="1" ht="14.4" customHeight="1">
      <c r="A232" s="35"/>
      <c r="B232" s="36"/>
      <c r="C232" s="215" t="s">
        <v>443</v>
      </c>
      <c r="D232" s="215" t="s">
        <v>169</v>
      </c>
      <c r="E232" s="216" t="s">
        <v>444</v>
      </c>
      <c r="F232" s="217" t="s">
        <v>445</v>
      </c>
      <c r="G232" s="218" t="s">
        <v>228</v>
      </c>
      <c r="H232" s="219">
        <v>1.397</v>
      </c>
      <c r="I232" s="220"/>
      <c r="J232" s="221">
        <f>ROUND(I232*H232,2)</f>
        <v>0</v>
      </c>
      <c r="K232" s="217" t="s">
        <v>173</v>
      </c>
      <c r="L232" s="41"/>
      <c r="M232" s="222" t="s">
        <v>1</v>
      </c>
      <c r="N232" s="223" t="s">
        <v>42</v>
      </c>
      <c r="O232" s="88"/>
      <c r="P232" s="224">
        <f>O232*H232</f>
        <v>0</v>
      </c>
      <c r="Q232" s="224">
        <v>1.05555</v>
      </c>
      <c r="R232" s="224">
        <f>Q232*H232</f>
        <v>1.47460335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174</v>
      </c>
      <c r="AT232" s="226" t="s">
        <v>169</v>
      </c>
      <c r="AU232" s="226" t="s">
        <v>87</v>
      </c>
      <c r="AY232" s="14" t="s">
        <v>167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4" t="s">
        <v>85</v>
      </c>
      <c r="BK232" s="227">
        <f>ROUND(I232*H232,2)</f>
        <v>0</v>
      </c>
      <c r="BL232" s="14" t="s">
        <v>174</v>
      </c>
      <c r="BM232" s="226" t="s">
        <v>446</v>
      </c>
    </row>
    <row r="233" s="2" customFormat="1" ht="14.4" customHeight="1">
      <c r="A233" s="35"/>
      <c r="B233" s="36"/>
      <c r="C233" s="215" t="s">
        <v>447</v>
      </c>
      <c r="D233" s="215" t="s">
        <v>169</v>
      </c>
      <c r="E233" s="216" t="s">
        <v>448</v>
      </c>
      <c r="F233" s="217" t="s">
        <v>449</v>
      </c>
      <c r="G233" s="218" t="s">
        <v>228</v>
      </c>
      <c r="H233" s="219">
        <v>3.6539999999999999</v>
      </c>
      <c r="I233" s="220"/>
      <c r="J233" s="221">
        <f>ROUND(I233*H233,2)</f>
        <v>0</v>
      </c>
      <c r="K233" s="217" t="s">
        <v>173</v>
      </c>
      <c r="L233" s="41"/>
      <c r="M233" s="222" t="s">
        <v>1</v>
      </c>
      <c r="N233" s="223" t="s">
        <v>42</v>
      </c>
      <c r="O233" s="88"/>
      <c r="P233" s="224">
        <f>O233*H233</f>
        <v>0</v>
      </c>
      <c r="Q233" s="224">
        <v>1.06277</v>
      </c>
      <c r="R233" s="224">
        <f>Q233*H233</f>
        <v>3.8833615799999999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174</v>
      </c>
      <c r="AT233" s="226" t="s">
        <v>169</v>
      </c>
      <c r="AU233" s="226" t="s">
        <v>87</v>
      </c>
      <c r="AY233" s="14" t="s">
        <v>167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85</v>
      </c>
      <c r="BK233" s="227">
        <f>ROUND(I233*H233,2)</f>
        <v>0</v>
      </c>
      <c r="BL233" s="14" t="s">
        <v>174</v>
      </c>
      <c r="BM233" s="226" t="s">
        <v>450</v>
      </c>
    </row>
    <row r="234" s="2" customFormat="1" ht="14.4" customHeight="1">
      <c r="A234" s="35"/>
      <c r="B234" s="36"/>
      <c r="C234" s="215" t="s">
        <v>451</v>
      </c>
      <c r="D234" s="215" t="s">
        <v>169</v>
      </c>
      <c r="E234" s="216" t="s">
        <v>452</v>
      </c>
      <c r="F234" s="217" t="s">
        <v>453</v>
      </c>
      <c r="G234" s="218" t="s">
        <v>172</v>
      </c>
      <c r="H234" s="219">
        <v>34.304000000000002</v>
      </c>
      <c r="I234" s="220"/>
      <c r="J234" s="221">
        <f>ROUND(I234*H234,2)</f>
        <v>0</v>
      </c>
      <c r="K234" s="217" t="s">
        <v>173</v>
      </c>
      <c r="L234" s="41"/>
      <c r="M234" s="222" t="s">
        <v>1</v>
      </c>
      <c r="N234" s="223" t="s">
        <v>42</v>
      </c>
      <c r="O234" s="88"/>
      <c r="P234" s="224">
        <f>O234*H234</f>
        <v>0</v>
      </c>
      <c r="Q234" s="224">
        <v>2.5019800000000001</v>
      </c>
      <c r="R234" s="224">
        <f>Q234*H234</f>
        <v>85.827921920000009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174</v>
      </c>
      <c r="AT234" s="226" t="s">
        <v>169</v>
      </c>
      <c r="AU234" s="226" t="s">
        <v>87</v>
      </c>
      <c r="AY234" s="14" t="s">
        <v>167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85</v>
      </c>
      <c r="BK234" s="227">
        <f>ROUND(I234*H234,2)</f>
        <v>0</v>
      </c>
      <c r="BL234" s="14" t="s">
        <v>174</v>
      </c>
      <c r="BM234" s="226" t="s">
        <v>454</v>
      </c>
    </row>
    <row r="235" s="2" customFormat="1" ht="14.4" customHeight="1">
      <c r="A235" s="35"/>
      <c r="B235" s="36"/>
      <c r="C235" s="215" t="s">
        <v>455</v>
      </c>
      <c r="D235" s="215" t="s">
        <v>169</v>
      </c>
      <c r="E235" s="216" t="s">
        <v>456</v>
      </c>
      <c r="F235" s="217" t="s">
        <v>457</v>
      </c>
      <c r="G235" s="218" t="s">
        <v>172</v>
      </c>
      <c r="H235" s="219">
        <v>1.2170000000000001</v>
      </c>
      <c r="I235" s="220"/>
      <c r="J235" s="221">
        <f>ROUND(I235*H235,2)</f>
        <v>0</v>
      </c>
      <c r="K235" s="217" t="s">
        <v>173</v>
      </c>
      <c r="L235" s="41"/>
      <c r="M235" s="222" t="s">
        <v>1</v>
      </c>
      <c r="N235" s="223" t="s">
        <v>42</v>
      </c>
      <c r="O235" s="88"/>
      <c r="P235" s="224">
        <f>O235*H235</f>
        <v>0</v>
      </c>
      <c r="Q235" s="224">
        <v>2.5019800000000001</v>
      </c>
      <c r="R235" s="224">
        <f>Q235*H235</f>
        <v>3.0449096600000005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174</v>
      </c>
      <c r="AT235" s="226" t="s">
        <v>169</v>
      </c>
      <c r="AU235" s="226" t="s">
        <v>87</v>
      </c>
      <c r="AY235" s="14" t="s">
        <v>167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85</v>
      </c>
      <c r="BK235" s="227">
        <f>ROUND(I235*H235,2)</f>
        <v>0</v>
      </c>
      <c r="BL235" s="14" t="s">
        <v>174</v>
      </c>
      <c r="BM235" s="226" t="s">
        <v>458</v>
      </c>
    </row>
    <row r="236" s="2" customFormat="1" ht="14.4" customHeight="1">
      <c r="A236" s="35"/>
      <c r="B236" s="36"/>
      <c r="C236" s="215" t="s">
        <v>459</v>
      </c>
      <c r="D236" s="215" t="s">
        <v>169</v>
      </c>
      <c r="E236" s="216" t="s">
        <v>460</v>
      </c>
      <c r="F236" s="217" t="s">
        <v>461</v>
      </c>
      <c r="G236" s="218" t="s">
        <v>186</v>
      </c>
      <c r="H236" s="219">
        <v>184.856</v>
      </c>
      <c r="I236" s="220"/>
      <c r="J236" s="221">
        <f>ROUND(I236*H236,2)</f>
        <v>0</v>
      </c>
      <c r="K236" s="217" t="s">
        <v>173</v>
      </c>
      <c r="L236" s="41"/>
      <c r="M236" s="222" t="s">
        <v>1</v>
      </c>
      <c r="N236" s="223" t="s">
        <v>42</v>
      </c>
      <c r="O236" s="88"/>
      <c r="P236" s="224">
        <f>O236*H236</f>
        <v>0</v>
      </c>
      <c r="Q236" s="224">
        <v>0.0057600000000000004</v>
      </c>
      <c r="R236" s="224">
        <f>Q236*H236</f>
        <v>1.0647705600000001</v>
      </c>
      <c r="S236" s="224">
        <v>0</v>
      </c>
      <c r="T236" s="22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174</v>
      </c>
      <c r="AT236" s="226" t="s">
        <v>169</v>
      </c>
      <c r="AU236" s="226" t="s">
        <v>87</v>
      </c>
      <c r="AY236" s="14" t="s">
        <v>167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4" t="s">
        <v>85</v>
      </c>
      <c r="BK236" s="227">
        <f>ROUND(I236*H236,2)</f>
        <v>0</v>
      </c>
      <c r="BL236" s="14" t="s">
        <v>174</v>
      </c>
      <c r="BM236" s="226" t="s">
        <v>462</v>
      </c>
    </row>
    <row r="237" s="2" customFormat="1" ht="14.4" customHeight="1">
      <c r="A237" s="35"/>
      <c r="B237" s="36"/>
      <c r="C237" s="215" t="s">
        <v>463</v>
      </c>
      <c r="D237" s="215" t="s">
        <v>169</v>
      </c>
      <c r="E237" s="216" t="s">
        <v>464</v>
      </c>
      <c r="F237" s="217" t="s">
        <v>465</v>
      </c>
      <c r="G237" s="218" t="s">
        <v>186</v>
      </c>
      <c r="H237" s="219">
        <v>184.856</v>
      </c>
      <c r="I237" s="220"/>
      <c r="J237" s="221">
        <f>ROUND(I237*H237,2)</f>
        <v>0</v>
      </c>
      <c r="K237" s="217" t="s">
        <v>173</v>
      </c>
      <c r="L237" s="41"/>
      <c r="M237" s="222" t="s">
        <v>1</v>
      </c>
      <c r="N237" s="223" t="s">
        <v>42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174</v>
      </c>
      <c r="AT237" s="226" t="s">
        <v>169</v>
      </c>
      <c r="AU237" s="226" t="s">
        <v>87</v>
      </c>
      <c r="AY237" s="14" t="s">
        <v>167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85</v>
      </c>
      <c r="BK237" s="227">
        <f>ROUND(I237*H237,2)</f>
        <v>0</v>
      </c>
      <c r="BL237" s="14" t="s">
        <v>174</v>
      </c>
      <c r="BM237" s="226" t="s">
        <v>466</v>
      </c>
    </row>
    <row r="238" s="2" customFormat="1" ht="14.4" customHeight="1">
      <c r="A238" s="35"/>
      <c r="B238" s="36"/>
      <c r="C238" s="215" t="s">
        <v>467</v>
      </c>
      <c r="D238" s="215" t="s">
        <v>169</v>
      </c>
      <c r="E238" s="216" t="s">
        <v>468</v>
      </c>
      <c r="F238" s="217" t="s">
        <v>469</v>
      </c>
      <c r="G238" s="218" t="s">
        <v>186</v>
      </c>
      <c r="H238" s="219">
        <v>86.060000000000002</v>
      </c>
      <c r="I238" s="220"/>
      <c r="J238" s="221">
        <f>ROUND(I238*H238,2)</f>
        <v>0</v>
      </c>
      <c r="K238" s="217" t="s">
        <v>173</v>
      </c>
      <c r="L238" s="41"/>
      <c r="M238" s="222" t="s">
        <v>1</v>
      </c>
      <c r="N238" s="223" t="s">
        <v>42</v>
      </c>
      <c r="O238" s="88"/>
      <c r="P238" s="224">
        <f>O238*H238</f>
        <v>0</v>
      </c>
      <c r="Q238" s="224">
        <v>0.018769999999999998</v>
      </c>
      <c r="R238" s="224">
        <f>Q238*H238</f>
        <v>1.6153461999999998</v>
      </c>
      <c r="S238" s="224">
        <v>0</v>
      </c>
      <c r="T238" s="22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6" t="s">
        <v>174</v>
      </c>
      <c r="AT238" s="226" t="s">
        <v>169</v>
      </c>
      <c r="AU238" s="226" t="s">
        <v>87</v>
      </c>
      <c r="AY238" s="14" t="s">
        <v>167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4" t="s">
        <v>85</v>
      </c>
      <c r="BK238" s="227">
        <f>ROUND(I238*H238,2)</f>
        <v>0</v>
      </c>
      <c r="BL238" s="14" t="s">
        <v>174</v>
      </c>
      <c r="BM238" s="226" t="s">
        <v>470</v>
      </c>
    </row>
    <row r="239" s="2" customFormat="1">
      <c r="A239" s="35"/>
      <c r="B239" s="36"/>
      <c r="C239" s="37"/>
      <c r="D239" s="238" t="s">
        <v>371</v>
      </c>
      <c r="E239" s="37"/>
      <c r="F239" s="239" t="s">
        <v>471</v>
      </c>
      <c r="G239" s="37"/>
      <c r="H239" s="37"/>
      <c r="I239" s="240"/>
      <c r="J239" s="37"/>
      <c r="K239" s="37"/>
      <c r="L239" s="41"/>
      <c r="M239" s="241"/>
      <c r="N239" s="242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371</v>
      </c>
      <c r="AU239" s="14" t="s">
        <v>87</v>
      </c>
    </row>
    <row r="240" s="2" customFormat="1" ht="14.4" customHeight="1">
      <c r="A240" s="35"/>
      <c r="B240" s="36"/>
      <c r="C240" s="215" t="s">
        <v>472</v>
      </c>
      <c r="D240" s="215" t="s">
        <v>169</v>
      </c>
      <c r="E240" s="216" t="s">
        <v>473</v>
      </c>
      <c r="F240" s="217" t="s">
        <v>474</v>
      </c>
      <c r="G240" s="218" t="s">
        <v>186</v>
      </c>
      <c r="H240" s="219">
        <v>86.060000000000002</v>
      </c>
      <c r="I240" s="220"/>
      <c r="J240" s="221">
        <f>ROUND(I240*H240,2)</f>
        <v>0</v>
      </c>
      <c r="K240" s="217" t="s">
        <v>173</v>
      </c>
      <c r="L240" s="41"/>
      <c r="M240" s="222" t="s">
        <v>1</v>
      </c>
      <c r="N240" s="223" t="s">
        <v>42</v>
      </c>
      <c r="O240" s="88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174</v>
      </c>
      <c r="AT240" s="226" t="s">
        <v>169</v>
      </c>
      <c r="AU240" s="226" t="s">
        <v>87</v>
      </c>
      <c r="AY240" s="14" t="s">
        <v>167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85</v>
      </c>
      <c r="BK240" s="227">
        <f>ROUND(I240*H240,2)</f>
        <v>0</v>
      </c>
      <c r="BL240" s="14" t="s">
        <v>174</v>
      </c>
      <c r="BM240" s="226" t="s">
        <v>475</v>
      </c>
    </row>
    <row r="241" s="2" customFormat="1" ht="14.4" customHeight="1">
      <c r="A241" s="35"/>
      <c r="B241" s="36"/>
      <c r="C241" s="215" t="s">
        <v>476</v>
      </c>
      <c r="D241" s="215" t="s">
        <v>169</v>
      </c>
      <c r="E241" s="216" t="s">
        <v>477</v>
      </c>
      <c r="F241" s="217" t="s">
        <v>478</v>
      </c>
      <c r="G241" s="218" t="s">
        <v>228</v>
      </c>
      <c r="H241" s="219">
        <v>0.94499999999999995</v>
      </c>
      <c r="I241" s="220"/>
      <c r="J241" s="221">
        <f>ROUND(I241*H241,2)</f>
        <v>0</v>
      </c>
      <c r="K241" s="217" t="s">
        <v>173</v>
      </c>
      <c r="L241" s="41"/>
      <c r="M241" s="222" t="s">
        <v>1</v>
      </c>
      <c r="N241" s="223" t="s">
        <v>42</v>
      </c>
      <c r="O241" s="88"/>
      <c r="P241" s="224">
        <f>O241*H241</f>
        <v>0</v>
      </c>
      <c r="Q241" s="224">
        <v>1.05291</v>
      </c>
      <c r="R241" s="224">
        <f>Q241*H241</f>
        <v>0.99499994999999997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174</v>
      </c>
      <c r="AT241" s="226" t="s">
        <v>169</v>
      </c>
      <c r="AU241" s="226" t="s">
        <v>87</v>
      </c>
      <c r="AY241" s="14" t="s">
        <v>167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85</v>
      </c>
      <c r="BK241" s="227">
        <f>ROUND(I241*H241,2)</f>
        <v>0</v>
      </c>
      <c r="BL241" s="14" t="s">
        <v>174</v>
      </c>
      <c r="BM241" s="226" t="s">
        <v>479</v>
      </c>
    </row>
    <row r="242" s="2" customFormat="1" ht="14.4" customHeight="1">
      <c r="A242" s="35"/>
      <c r="B242" s="36"/>
      <c r="C242" s="215" t="s">
        <v>480</v>
      </c>
      <c r="D242" s="215" t="s">
        <v>169</v>
      </c>
      <c r="E242" s="216" t="s">
        <v>481</v>
      </c>
      <c r="F242" s="217" t="s">
        <v>482</v>
      </c>
      <c r="G242" s="218" t="s">
        <v>228</v>
      </c>
      <c r="H242" s="219">
        <v>0.442</v>
      </c>
      <c r="I242" s="220"/>
      <c r="J242" s="221">
        <f>ROUND(I242*H242,2)</f>
        <v>0</v>
      </c>
      <c r="K242" s="217" t="s">
        <v>173</v>
      </c>
      <c r="L242" s="41"/>
      <c r="M242" s="222" t="s">
        <v>1</v>
      </c>
      <c r="N242" s="223" t="s">
        <v>42</v>
      </c>
      <c r="O242" s="88"/>
      <c r="P242" s="224">
        <f>O242*H242</f>
        <v>0</v>
      </c>
      <c r="Q242" s="224">
        <v>1.06277</v>
      </c>
      <c r="R242" s="224">
        <f>Q242*H242</f>
        <v>0.46974433999999998</v>
      </c>
      <c r="S242" s="224">
        <v>0</v>
      </c>
      <c r="T242" s="22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6" t="s">
        <v>174</v>
      </c>
      <c r="AT242" s="226" t="s">
        <v>169</v>
      </c>
      <c r="AU242" s="226" t="s">
        <v>87</v>
      </c>
      <c r="AY242" s="14" t="s">
        <v>167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4" t="s">
        <v>85</v>
      </c>
      <c r="BK242" s="227">
        <f>ROUND(I242*H242,2)</f>
        <v>0</v>
      </c>
      <c r="BL242" s="14" t="s">
        <v>174</v>
      </c>
      <c r="BM242" s="226" t="s">
        <v>483</v>
      </c>
    </row>
    <row r="243" s="2" customFormat="1" ht="14.4" customHeight="1">
      <c r="A243" s="35"/>
      <c r="B243" s="36"/>
      <c r="C243" s="215" t="s">
        <v>484</v>
      </c>
      <c r="D243" s="215" t="s">
        <v>169</v>
      </c>
      <c r="E243" s="216" t="s">
        <v>485</v>
      </c>
      <c r="F243" s="217" t="s">
        <v>486</v>
      </c>
      <c r="G243" s="218" t="s">
        <v>321</v>
      </c>
      <c r="H243" s="219">
        <v>6</v>
      </c>
      <c r="I243" s="220"/>
      <c r="J243" s="221">
        <f>ROUND(I243*H243,2)</f>
        <v>0</v>
      </c>
      <c r="K243" s="217" t="s">
        <v>173</v>
      </c>
      <c r="L243" s="41"/>
      <c r="M243" s="222" t="s">
        <v>1</v>
      </c>
      <c r="N243" s="223" t="s">
        <v>42</v>
      </c>
      <c r="O243" s="88"/>
      <c r="P243" s="224">
        <f>O243*H243</f>
        <v>0</v>
      </c>
      <c r="Q243" s="224">
        <v>0.050549999999999998</v>
      </c>
      <c r="R243" s="224">
        <f>Q243*H243</f>
        <v>0.30330000000000001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174</v>
      </c>
      <c r="AT243" s="226" t="s">
        <v>169</v>
      </c>
      <c r="AU243" s="226" t="s">
        <v>87</v>
      </c>
      <c r="AY243" s="14" t="s">
        <v>167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85</v>
      </c>
      <c r="BK243" s="227">
        <f>ROUND(I243*H243,2)</f>
        <v>0</v>
      </c>
      <c r="BL243" s="14" t="s">
        <v>174</v>
      </c>
      <c r="BM243" s="226" t="s">
        <v>487</v>
      </c>
    </row>
    <row r="244" s="2" customFormat="1" ht="14.4" customHeight="1">
      <c r="A244" s="35"/>
      <c r="B244" s="36"/>
      <c r="C244" s="228" t="s">
        <v>488</v>
      </c>
      <c r="D244" s="228" t="s">
        <v>225</v>
      </c>
      <c r="E244" s="229" t="s">
        <v>489</v>
      </c>
      <c r="F244" s="230" t="s">
        <v>490</v>
      </c>
      <c r="G244" s="231" t="s">
        <v>491</v>
      </c>
      <c r="H244" s="232">
        <v>2</v>
      </c>
      <c r="I244" s="233"/>
      <c r="J244" s="234">
        <f>ROUND(I244*H244,2)</f>
        <v>0</v>
      </c>
      <c r="K244" s="230" t="s">
        <v>1</v>
      </c>
      <c r="L244" s="235"/>
      <c r="M244" s="236" t="s">
        <v>1</v>
      </c>
      <c r="N244" s="237" t="s">
        <v>42</v>
      </c>
      <c r="O244" s="88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6" t="s">
        <v>200</v>
      </c>
      <c r="AT244" s="226" t="s">
        <v>225</v>
      </c>
      <c r="AU244" s="226" t="s">
        <v>87</v>
      </c>
      <c r="AY244" s="14" t="s">
        <v>167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4" t="s">
        <v>85</v>
      </c>
      <c r="BK244" s="227">
        <f>ROUND(I244*H244,2)</f>
        <v>0</v>
      </c>
      <c r="BL244" s="14" t="s">
        <v>174</v>
      </c>
      <c r="BM244" s="226" t="s">
        <v>492</v>
      </c>
    </row>
    <row r="245" s="2" customFormat="1" ht="14.4" customHeight="1">
      <c r="A245" s="35"/>
      <c r="B245" s="36"/>
      <c r="C245" s="228" t="s">
        <v>493</v>
      </c>
      <c r="D245" s="228" t="s">
        <v>225</v>
      </c>
      <c r="E245" s="229" t="s">
        <v>494</v>
      </c>
      <c r="F245" s="230" t="s">
        <v>495</v>
      </c>
      <c r="G245" s="231" t="s">
        <v>491</v>
      </c>
      <c r="H245" s="232">
        <v>3</v>
      </c>
      <c r="I245" s="233"/>
      <c r="J245" s="234">
        <f>ROUND(I245*H245,2)</f>
        <v>0</v>
      </c>
      <c r="K245" s="230" t="s">
        <v>1</v>
      </c>
      <c r="L245" s="235"/>
      <c r="M245" s="236" t="s">
        <v>1</v>
      </c>
      <c r="N245" s="237" t="s">
        <v>42</v>
      </c>
      <c r="O245" s="88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6" t="s">
        <v>200</v>
      </c>
      <c r="AT245" s="226" t="s">
        <v>225</v>
      </c>
      <c r="AU245" s="226" t="s">
        <v>87</v>
      </c>
      <c r="AY245" s="14" t="s">
        <v>167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4" t="s">
        <v>85</v>
      </c>
      <c r="BK245" s="227">
        <f>ROUND(I245*H245,2)</f>
        <v>0</v>
      </c>
      <c r="BL245" s="14" t="s">
        <v>174</v>
      </c>
      <c r="BM245" s="226" t="s">
        <v>496</v>
      </c>
    </row>
    <row r="246" s="2" customFormat="1" ht="14.4" customHeight="1">
      <c r="A246" s="35"/>
      <c r="B246" s="36"/>
      <c r="C246" s="215" t="s">
        <v>497</v>
      </c>
      <c r="D246" s="215" t="s">
        <v>169</v>
      </c>
      <c r="E246" s="216" t="s">
        <v>498</v>
      </c>
      <c r="F246" s="217" t="s">
        <v>499</v>
      </c>
      <c r="G246" s="218" t="s">
        <v>321</v>
      </c>
      <c r="H246" s="219">
        <v>6</v>
      </c>
      <c r="I246" s="220"/>
      <c r="J246" s="221">
        <f>ROUND(I246*H246,2)</f>
        <v>0</v>
      </c>
      <c r="K246" s="217" t="s">
        <v>173</v>
      </c>
      <c r="L246" s="41"/>
      <c r="M246" s="222" t="s">
        <v>1</v>
      </c>
      <c r="N246" s="223" t="s">
        <v>42</v>
      </c>
      <c r="O246" s="88"/>
      <c r="P246" s="224">
        <f>O246*H246</f>
        <v>0</v>
      </c>
      <c r="Q246" s="224">
        <v>0.035220000000000001</v>
      </c>
      <c r="R246" s="224">
        <f>Q246*H246</f>
        <v>0.21132000000000001</v>
      </c>
      <c r="S246" s="224">
        <v>0</v>
      </c>
      <c r="T246" s="22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6" t="s">
        <v>174</v>
      </c>
      <c r="AT246" s="226" t="s">
        <v>169</v>
      </c>
      <c r="AU246" s="226" t="s">
        <v>87</v>
      </c>
      <c r="AY246" s="14" t="s">
        <v>167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4" t="s">
        <v>85</v>
      </c>
      <c r="BK246" s="227">
        <f>ROUND(I246*H246,2)</f>
        <v>0</v>
      </c>
      <c r="BL246" s="14" t="s">
        <v>174</v>
      </c>
      <c r="BM246" s="226" t="s">
        <v>500</v>
      </c>
    </row>
    <row r="247" s="2" customFormat="1" ht="14.4" customHeight="1">
      <c r="A247" s="35"/>
      <c r="B247" s="36"/>
      <c r="C247" s="228" t="s">
        <v>501</v>
      </c>
      <c r="D247" s="228" t="s">
        <v>225</v>
      </c>
      <c r="E247" s="229" t="s">
        <v>502</v>
      </c>
      <c r="F247" s="230" t="s">
        <v>503</v>
      </c>
      <c r="G247" s="231" t="s">
        <v>321</v>
      </c>
      <c r="H247" s="232">
        <v>2</v>
      </c>
      <c r="I247" s="233"/>
      <c r="J247" s="234">
        <f>ROUND(I247*H247,2)</f>
        <v>0</v>
      </c>
      <c r="K247" s="230" t="s">
        <v>1</v>
      </c>
      <c r="L247" s="235"/>
      <c r="M247" s="236" t="s">
        <v>1</v>
      </c>
      <c r="N247" s="237" t="s">
        <v>42</v>
      </c>
      <c r="O247" s="88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6" t="s">
        <v>200</v>
      </c>
      <c r="AT247" s="226" t="s">
        <v>225</v>
      </c>
      <c r="AU247" s="226" t="s">
        <v>87</v>
      </c>
      <c r="AY247" s="14" t="s">
        <v>167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4" t="s">
        <v>85</v>
      </c>
      <c r="BK247" s="227">
        <f>ROUND(I247*H247,2)</f>
        <v>0</v>
      </c>
      <c r="BL247" s="14" t="s">
        <v>174</v>
      </c>
      <c r="BM247" s="226" t="s">
        <v>504</v>
      </c>
    </row>
    <row r="248" s="2" customFormat="1" ht="14.4" customHeight="1">
      <c r="A248" s="35"/>
      <c r="B248" s="36"/>
      <c r="C248" s="228" t="s">
        <v>505</v>
      </c>
      <c r="D248" s="228" t="s">
        <v>225</v>
      </c>
      <c r="E248" s="229" t="s">
        <v>506</v>
      </c>
      <c r="F248" s="230" t="s">
        <v>507</v>
      </c>
      <c r="G248" s="231" t="s">
        <v>491</v>
      </c>
      <c r="H248" s="232">
        <v>3</v>
      </c>
      <c r="I248" s="233"/>
      <c r="J248" s="234">
        <f>ROUND(I248*H248,2)</f>
        <v>0</v>
      </c>
      <c r="K248" s="230" t="s">
        <v>1</v>
      </c>
      <c r="L248" s="235"/>
      <c r="M248" s="236" t="s">
        <v>1</v>
      </c>
      <c r="N248" s="237" t="s">
        <v>42</v>
      </c>
      <c r="O248" s="88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6" t="s">
        <v>200</v>
      </c>
      <c r="AT248" s="226" t="s">
        <v>225</v>
      </c>
      <c r="AU248" s="226" t="s">
        <v>87</v>
      </c>
      <c r="AY248" s="14" t="s">
        <v>167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4" t="s">
        <v>85</v>
      </c>
      <c r="BK248" s="227">
        <f>ROUND(I248*H248,2)</f>
        <v>0</v>
      </c>
      <c r="BL248" s="14" t="s">
        <v>174</v>
      </c>
      <c r="BM248" s="226" t="s">
        <v>508</v>
      </c>
    </row>
    <row r="249" s="2" customFormat="1" ht="14.4" customHeight="1">
      <c r="A249" s="35"/>
      <c r="B249" s="36"/>
      <c r="C249" s="228" t="s">
        <v>509</v>
      </c>
      <c r="D249" s="228" t="s">
        <v>225</v>
      </c>
      <c r="E249" s="229" t="s">
        <v>510</v>
      </c>
      <c r="F249" s="230" t="s">
        <v>511</v>
      </c>
      <c r="G249" s="231" t="s">
        <v>491</v>
      </c>
      <c r="H249" s="232">
        <v>1</v>
      </c>
      <c r="I249" s="233"/>
      <c r="J249" s="234">
        <f>ROUND(I249*H249,2)</f>
        <v>0</v>
      </c>
      <c r="K249" s="230" t="s">
        <v>1</v>
      </c>
      <c r="L249" s="235"/>
      <c r="M249" s="236" t="s">
        <v>1</v>
      </c>
      <c r="N249" s="237" t="s">
        <v>42</v>
      </c>
      <c r="O249" s="88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6" t="s">
        <v>200</v>
      </c>
      <c r="AT249" s="226" t="s">
        <v>225</v>
      </c>
      <c r="AU249" s="226" t="s">
        <v>87</v>
      </c>
      <c r="AY249" s="14" t="s">
        <v>167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4" t="s">
        <v>85</v>
      </c>
      <c r="BK249" s="227">
        <f>ROUND(I249*H249,2)</f>
        <v>0</v>
      </c>
      <c r="BL249" s="14" t="s">
        <v>174</v>
      </c>
      <c r="BM249" s="226" t="s">
        <v>512</v>
      </c>
    </row>
    <row r="250" s="12" customFormat="1" ht="22.8" customHeight="1">
      <c r="A250" s="12"/>
      <c r="B250" s="199"/>
      <c r="C250" s="200"/>
      <c r="D250" s="201" t="s">
        <v>76</v>
      </c>
      <c r="E250" s="213" t="s">
        <v>188</v>
      </c>
      <c r="F250" s="213" t="s">
        <v>513</v>
      </c>
      <c r="G250" s="200"/>
      <c r="H250" s="200"/>
      <c r="I250" s="203"/>
      <c r="J250" s="214">
        <f>BK250</f>
        <v>0</v>
      </c>
      <c r="K250" s="200"/>
      <c r="L250" s="205"/>
      <c r="M250" s="206"/>
      <c r="N250" s="207"/>
      <c r="O250" s="207"/>
      <c r="P250" s="208">
        <f>SUM(P251:P255)</f>
        <v>0</v>
      </c>
      <c r="Q250" s="207"/>
      <c r="R250" s="208">
        <f>SUM(R251:R255)</f>
        <v>18.969119999999997</v>
      </c>
      <c r="S250" s="207"/>
      <c r="T250" s="209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0" t="s">
        <v>85</v>
      </c>
      <c r="AT250" s="211" t="s">
        <v>76</v>
      </c>
      <c r="AU250" s="211" t="s">
        <v>85</v>
      </c>
      <c r="AY250" s="210" t="s">
        <v>167</v>
      </c>
      <c r="BK250" s="212">
        <f>SUM(BK251:BK255)</f>
        <v>0</v>
      </c>
    </row>
    <row r="251" s="2" customFormat="1" ht="14.4" customHeight="1">
      <c r="A251" s="35"/>
      <c r="B251" s="36"/>
      <c r="C251" s="215" t="s">
        <v>514</v>
      </c>
      <c r="D251" s="215" t="s">
        <v>169</v>
      </c>
      <c r="E251" s="216" t="s">
        <v>515</v>
      </c>
      <c r="F251" s="217" t="s">
        <v>516</v>
      </c>
      <c r="G251" s="218" t="s">
        <v>186</v>
      </c>
      <c r="H251" s="219">
        <v>36</v>
      </c>
      <c r="I251" s="220"/>
      <c r="J251" s="221">
        <f>ROUND(I251*H251,2)</f>
        <v>0</v>
      </c>
      <c r="K251" s="217" t="s">
        <v>173</v>
      </c>
      <c r="L251" s="41"/>
      <c r="M251" s="222" t="s">
        <v>1</v>
      </c>
      <c r="N251" s="223" t="s">
        <v>42</v>
      </c>
      <c r="O251" s="88"/>
      <c r="P251" s="224">
        <f>O251*H251</f>
        <v>0</v>
      </c>
      <c r="Q251" s="224">
        <v>0.34499999999999997</v>
      </c>
      <c r="R251" s="224">
        <f>Q251*H251</f>
        <v>12.419999999999998</v>
      </c>
      <c r="S251" s="224">
        <v>0</v>
      </c>
      <c r="T251" s="22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6" t="s">
        <v>174</v>
      </c>
      <c r="AT251" s="226" t="s">
        <v>169</v>
      </c>
      <c r="AU251" s="226" t="s">
        <v>87</v>
      </c>
      <c r="AY251" s="14" t="s">
        <v>167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4" t="s">
        <v>85</v>
      </c>
      <c r="BK251" s="227">
        <f>ROUND(I251*H251,2)</f>
        <v>0</v>
      </c>
      <c r="BL251" s="14" t="s">
        <v>174</v>
      </c>
      <c r="BM251" s="226" t="s">
        <v>517</v>
      </c>
    </row>
    <row r="252" s="2" customFormat="1">
      <c r="A252" s="35"/>
      <c r="B252" s="36"/>
      <c r="C252" s="37"/>
      <c r="D252" s="238" t="s">
        <v>371</v>
      </c>
      <c r="E252" s="37"/>
      <c r="F252" s="239" t="s">
        <v>518</v>
      </c>
      <c r="G252" s="37"/>
      <c r="H252" s="37"/>
      <c r="I252" s="240"/>
      <c r="J252" s="37"/>
      <c r="K252" s="37"/>
      <c r="L252" s="41"/>
      <c r="M252" s="241"/>
      <c r="N252" s="242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371</v>
      </c>
      <c r="AU252" s="14" t="s">
        <v>87</v>
      </c>
    </row>
    <row r="253" s="2" customFormat="1" ht="14.4" customHeight="1">
      <c r="A253" s="35"/>
      <c r="B253" s="36"/>
      <c r="C253" s="215" t="s">
        <v>519</v>
      </c>
      <c r="D253" s="215" t="s">
        <v>169</v>
      </c>
      <c r="E253" s="216" t="s">
        <v>520</v>
      </c>
      <c r="F253" s="217" t="s">
        <v>521</v>
      </c>
      <c r="G253" s="218" t="s">
        <v>186</v>
      </c>
      <c r="H253" s="219">
        <v>36</v>
      </c>
      <c r="I253" s="220"/>
      <c r="J253" s="221">
        <f>ROUND(I253*H253,2)</f>
        <v>0</v>
      </c>
      <c r="K253" s="217" t="s">
        <v>173</v>
      </c>
      <c r="L253" s="41"/>
      <c r="M253" s="222" t="s">
        <v>1</v>
      </c>
      <c r="N253" s="223" t="s">
        <v>42</v>
      </c>
      <c r="O253" s="88"/>
      <c r="P253" s="224">
        <f>O253*H253</f>
        <v>0</v>
      </c>
      <c r="Q253" s="224">
        <v>0.089219999999999994</v>
      </c>
      <c r="R253" s="224">
        <f>Q253*H253</f>
        <v>3.2119199999999997</v>
      </c>
      <c r="S253" s="224">
        <v>0</v>
      </c>
      <c r="T253" s="22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6" t="s">
        <v>174</v>
      </c>
      <c r="AT253" s="226" t="s">
        <v>169</v>
      </c>
      <c r="AU253" s="226" t="s">
        <v>87</v>
      </c>
      <c r="AY253" s="14" t="s">
        <v>167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4" t="s">
        <v>85</v>
      </c>
      <c r="BK253" s="227">
        <f>ROUND(I253*H253,2)</f>
        <v>0</v>
      </c>
      <c r="BL253" s="14" t="s">
        <v>174</v>
      </c>
      <c r="BM253" s="226" t="s">
        <v>522</v>
      </c>
    </row>
    <row r="254" s="2" customFormat="1" ht="14.4" customHeight="1">
      <c r="A254" s="35"/>
      <c r="B254" s="36"/>
      <c r="C254" s="228" t="s">
        <v>523</v>
      </c>
      <c r="D254" s="228" t="s">
        <v>225</v>
      </c>
      <c r="E254" s="229" t="s">
        <v>524</v>
      </c>
      <c r="F254" s="230" t="s">
        <v>525</v>
      </c>
      <c r="G254" s="231" t="s">
        <v>186</v>
      </c>
      <c r="H254" s="232">
        <v>37.079999999999998</v>
      </c>
      <c r="I254" s="233"/>
      <c r="J254" s="234">
        <f>ROUND(I254*H254,2)</f>
        <v>0</v>
      </c>
      <c r="K254" s="230" t="s">
        <v>173</v>
      </c>
      <c r="L254" s="235"/>
      <c r="M254" s="236" t="s">
        <v>1</v>
      </c>
      <c r="N254" s="237" t="s">
        <v>42</v>
      </c>
      <c r="O254" s="88"/>
      <c r="P254" s="224">
        <f>O254*H254</f>
        <v>0</v>
      </c>
      <c r="Q254" s="224">
        <v>0.089999999999999997</v>
      </c>
      <c r="R254" s="224">
        <f>Q254*H254</f>
        <v>3.3371999999999997</v>
      </c>
      <c r="S254" s="224">
        <v>0</v>
      </c>
      <c r="T254" s="22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6" t="s">
        <v>200</v>
      </c>
      <c r="AT254" s="226" t="s">
        <v>225</v>
      </c>
      <c r="AU254" s="226" t="s">
        <v>87</v>
      </c>
      <c r="AY254" s="14" t="s">
        <v>167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4" t="s">
        <v>85</v>
      </c>
      <c r="BK254" s="227">
        <f>ROUND(I254*H254,2)</f>
        <v>0</v>
      </c>
      <c r="BL254" s="14" t="s">
        <v>174</v>
      </c>
      <c r="BM254" s="226" t="s">
        <v>526</v>
      </c>
    </row>
    <row r="255" s="2" customFormat="1">
      <c r="A255" s="35"/>
      <c r="B255" s="36"/>
      <c r="C255" s="37"/>
      <c r="D255" s="238" t="s">
        <v>371</v>
      </c>
      <c r="E255" s="37"/>
      <c r="F255" s="239" t="s">
        <v>372</v>
      </c>
      <c r="G255" s="37"/>
      <c r="H255" s="37"/>
      <c r="I255" s="240"/>
      <c r="J255" s="37"/>
      <c r="K255" s="37"/>
      <c r="L255" s="41"/>
      <c r="M255" s="241"/>
      <c r="N255" s="242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371</v>
      </c>
      <c r="AU255" s="14" t="s">
        <v>87</v>
      </c>
    </row>
    <row r="256" s="12" customFormat="1" ht="22.8" customHeight="1">
      <c r="A256" s="12"/>
      <c r="B256" s="199"/>
      <c r="C256" s="200"/>
      <c r="D256" s="201" t="s">
        <v>76</v>
      </c>
      <c r="E256" s="213" t="s">
        <v>192</v>
      </c>
      <c r="F256" s="213" t="s">
        <v>527</v>
      </c>
      <c r="G256" s="200"/>
      <c r="H256" s="200"/>
      <c r="I256" s="203"/>
      <c r="J256" s="214">
        <f>BK256</f>
        <v>0</v>
      </c>
      <c r="K256" s="200"/>
      <c r="L256" s="205"/>
      <c r="M256" s="206"/>
      <c r="N256" s="207"/>
      <c r="O256" s="207"/>
      <c r="P256" s="208">
        <v>0</v>
      </c>
      <c r="Q256" s="207"/>
      <c r="R256" s="208">
        <v>0</v>
      </c>
      <c r="S256" s="207"/>
      <c r="T256" s="209"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85</v>
      </c>
      <c r="AT256" s="211" t="s">
        <v>76</v>
      </c>
      <c r="AU256" s="211" t="s">
        <v>85</v>
      </c>
      <c r="AY256" s="210" t="s">
        <v>167</v>
      </c>
      <c r="BK256" s="212">
        <v>0</v>
      </c>
    </row>
    <row r="257" s="12" customFormat="1" ht="22.8" customHeight="1">
      <c r="A257" s="12"/>
      <c r="B257" s="199"/>
      <c r="C257" s="200"/>
      <c r="D257" s="201" t="s">
        <v>76</v>
      </c>
      <c r="E257" s="213" t="s">
        <v>418</v>
      </c>
      <c r="F257" s="213" t="s">
        <v>528</v>
      </c>
      <c r="G257" s="200"/>
      <c r="H257" s="200"/>
      <c r="I257" s="203"/>
      <c r="J257" s="214">
        <f>BK257</f>
        <v>0</v>
      </c>
      <c r="K257" s="200"/>
      <c r="L257" s="205"/>
      <c r="M257" s="206"/>
      <c r="N257" s="207"/>
      <c r="O257" s="207"/>
      <c r="P257" s="208">
        <f>SUM(P258:P269)</f>
        <v>0</v>
      </c>
      <c r="Q257" s="207"/>
      <c r="R257" s="208">
        <f>SUM(R258:R269)</f>
        <v>73.844031560000005</v>
      </c>
      <c r="S257" s="207"/>
      <c r="T257" s="209">
        <f>SUM(T258:T269)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0" t="s">
        <v>85</v>
      </c>
      <c r="AT257" s="211" t="s">
        <v>76</v>
      </c>
      <c r="AU257" s="211" t="s">
        <v>85</v>
      </c>
      <c r="AY257" s="210" t="s">
        <v>167</v>
      </c>
      <c r="BK257" s="212">
        <f>SUM(BK258:BK269)</f>
        <v>0</v>
      </c>
    </row>
    <row r="258" s="2" customFormat="1" ht="14.4" customHeight="1">
      <c r="A258" s="35"/>
      <c r="B258" s="36"/>
      <c r="C258" s="215" t="s">
        <v>529</v>
      </c>
      <c r="D258" s="215" t="s">
        <v>169</v>
      </c>
      <c r="E258" s="216" t="s">
        <v>530</v>
      </c>
      <c r="F258" s="217" t="s">
        <v>531</v>
      </c>
      <c r="G258" s="218" t="s">
        <v>186</v>
      </c>
      <c r="H258" s="219">
        <v>153.37600000000001</v>
      </c>
      <c r="I258" s="220"/>
      <c r="J258" s="221">
        <f>ROUND(I258*H258,2)</f>
        <v>0</v>
      </c>
      <c r="K258" s="217" t="s">
        <v>173</v>
      </c>
      <c r="L258" s="41"/>
      <c r="M258" s="222" t="s">
        <v>1</v>
      </c>
      <c r="N258" s="223" t="s">
        <v>42</v>
      </c>
      <c r="O258" s="88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6" t="s">
        <v>174</v>
      </c>
      <c r="AT258" s="226" t="s">
        <v>169</v>
      </c>
      <c r="AU258" s="226" t="s">
        <v>87</v>
      </c>
      <c r="AY258" s="14" t="s">
        <v>167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4" t="s">
        <v>85</v>
      </c>
      <c r="BK258" s="227">
        <f>ROUND(I258*H258,2)</f>
        <v>0</v>
      </c>
      <c r="BL258" s="14" t="s">
        <v>174</v>
      </c>
      <c r="BM258" s="226" t="s">
        <v>532</v>
      </c>
    </row>
    <row r="259" s="2" customFormat="1" ht="14.4" customHeight="1">
      <c r="A259" s="35"/>
      <c r="B259" s="36"/>
      <c r="C259" s="215" t="s">
        <v>533</v>
      </c>
      <c r="D259" s="215" t="s">
        <v>169</v>
      </c>
      <c r="E259" s="216" t="s">
        <v>534</v>
      </c>
      <c r="F259" s="217" t="s">
        <v>535</v>
      </c>
      <c r="G259" s="218" t="s">
        <v>186</v>
      </c>
      <c r="H259" s="219">
        <v>570.47000000000003</v>
      </c>
      <c r="I259" s="220"/>
      <c r="J259" s="221">
        <f>ROUND(I259*H259,2)</f>
        <v>0</v>
      </c>
      <c r="K259" s="217" t="s">
        <v>173</v>
      </c>
      <c r="L259" s="41"/>
      <c r="M259" s="222" t="s">
        <v>1</v>
      </c>
      <c r="N259" s="223" t="s">
        <v>42</v>
      </c>
      <c r="O259" s="88"/>
      <c r="P259" s="224">
        <f>O259*H259</f>
        <v>0</v>
      </c>
      <c r="Q259" s="224">
        <v>0.028400000000000002</v>
      </c>
      <c r="R259" s="224">
        <f>Q259*H259</f>
        <v>16.201348000000003</v>
      </c>
      <c r="S259" s="224">
        <v>0</v>
      </c>
      <c r="T259" s="22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6" t="s">
        <v>174</v>
      </c>
      <c r="AT259" s="226" t="s">
        <v>169</v>
      </c>
      <c r="AU259" s="226" t="s">
        <v>87</v>
      </c>
      <c r="AY259" s="14" t="s">
        <v>167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4" t="s">
        <v>85</v>
      </c>
      <c r="BK259" s="227">
        <f>ROUND(I259*H259,2)</f>
        <v>0</v>
      </c>
      <c r="BL259" s="14" t="s">
        <v>174</v>
      </c>
      <c r="BM259" s="226" t="s">
        <v>536</v>
      </c>
    </row>
    <row r="260" s="2" customFormat="1" ht="14.4" customHeight="1">
      <c r="A260" s="35"/>
      <c r="B260" s="36"/>
      <c r="C260" s="215" t="s">
        <v>537</v>
      </c>
      <c r="D260" s="215" t="s">
        <v>169</v>
      </c>
      <c r="E260" s="216" t="s">
        <v>538</v>
      </c>
      <c r="F260" s="217" t="s">
        <v>539</v>
      </c>
      <c r="G260" s="218" t="s">
        <v>186</v>
      </c>
      <c r="H260" s="219">
        <v>1616.567</v>
      </c>
      <c r="I260" s="220"/>
      <c r="J260" s="221">
        <f>ROUND(I260*H260,2)</f>
        <v>0</v>
      </c>
      <c r="K260" s="217" t="s">
        <v>173</v>
      </c>
      <c r="L260" s="41"/>
      <c r="M260" s="222" t="s">
        <v>1</v>
      </c>
      <c r="N260" s="223" t="s">
        <v>42</v>
      </c>
      <c r="O260" s="88"/>
      <c r="P260" s="224">
        <f>O260*H260</f>
        <v>0</v>
      </c>
      <c r="Q260" s="224">
        <v>0.028400000000000002</v>
      </c>
      <c r="R260" s="224">
        <f>Q260*H260</f>
        <v>45.910502800000003</v>
      </c>
      <c r="S260" s="224">
        <v>0</v>
      </c>
      <c r="T260" s="22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6" t="s">
        <v>174</v>
      </c>
      <c r="AT260" s="226" t="s">
        <v>169</v>
      </c>
      <c r="AU260" s="226" t="s">
        <v>87</v>
      </c>
      <c r="AY260" s="14" t="s">
        <v>167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4" t="s">
        <v>85</v>
      </c>
      <c r="BK260" s="227">
        <f>ROUND(I260*H260,2)</f>
        <v>0</v>
      </c>
      <c r="BL260" s="14" t="s">
        <v>174</v>
      </c>
      <c r="BM260" s="226" t="s">
        <v>540</v>
      </c>
    </row>
    <row r="261" s="2" customFormat="1" ht="14.4" customHeight="1">
      <c r="A261" s="35"/>
      <c r="B261" s="36"/>
      <c r="C261" s="215" t="s">
        <v>541</v>
      </c>
      <c r="D261" s="215" t="s">
        <v>169</v>
      </c>
      <c r="E261" s="216" t="s">
        <v>542</v>
      </c>
      <c r="F261" s="217" t="s">
        <v>543</v>
      </c>
      <c r="G261" s="218" t="s">
        <v>186</v>
      </c>
      <c r="H261" s="219">
        <v>62.140000000000001</v>
      </c>
      <c r="I261" s="220"/>
      <c r="J261" s="221">
        <f>ROUND(I261*H261,2)</f>
        <v>0</v>
      </c>
      <c r="K261" s="217" t="s">
        <v>173</v>
      </c>
      <c r="L261" s="41"/>
      <c r="M261" s="222" t="s">
        <v>1</v>
      </c>
      <c r="N261" s="223" t="s">
        <v>42</v>
      </c>
      <c r="O261" s="88"/>
      <c r="P261" s="224">
        <f>O261*H261</f>
        <v>0</v>
      </c>
      <c r="Q261" s="224">
        <v>0.00025999999999999998</v>
      </c>
      <c r="R261" s="224">
        <f>Q261*H261</f>
        <v>0.016156399999999998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174</v>
      </c>
      <c r="AT261" s="226" t="s">
        <v>169</v>
      </c>
      <c r="AU261" s="226" t="s">
        <v>87</v>
      </c>
      <c r="AY261" s="14" t="s">
        <v>167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4" t="s">
        <v>85</v>
      </c>
      <c r="BK261" s="227">
        <f>ROUND(I261*H261,2)</f>
        <v>0</v>
      </c>
      <c r="BL261" s="14" t="s">
        <v>174</v>
      </c>
      <c r="BM261" s="226" t="s">
        <v>544</v>
      </c>
    </row>
    <row r="262" s="2" customFormat="1" ht="14.4" customHeight="1">
      <c r="A262" s="35"/>
      <c r="B262" s="36"/>
      <c r="C262" s="215" t="s">
        <v>545</v>
      </c>
      <c r="D262" s="215" t="s">
        <v>169</v>
      </c>
      <c r="E262" s="216" t="s">
        <v>546</v>
      </c>
      <c r="F262" s="217" t="s">
        <v>547</v>
      </c>
      <c r="G262" s="218" t="s">
        <v>186</v>
      </c>
      <c r="H262" s="219">
        <v>62.140000000000001</v>
      </c>
      <c r="I262" s="220"/>
      <c r="J262" s="221">
        <f>ROUND(I262*H262,2)</f>
        <v>0</v>
      </c>
      <c r="K262" s="217" t="s">
        <v>173</v>
      </c>
      <c r="L262" s="41"/>
      <c r="M262" s="222" t="s">
        <v>1</v>
      </c>
      <c r="N262" s="223" t="s">
        <v>42</v>
      </c>
      <c r="O262" s="88"/>
      <c r="P262" s="224">
        <f>O262*H262</f>
        <v>0</v>
      </c>
      <c r="Q262" s="224">
        <v>0.016279999999999999</v>
      </c>
      <c r="R262" s="224">
        <f>Q262*H262</f>
        <v>1.0116392000000001</v>
      </c>
      <c r="S262" s="224">
        <v>0</v>
      </c>
      <c r="T262" s="22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6" t="s">
        <v>174</v>
      </c>
      <c r="AT262" s="226" t="s">
        <v>169</v>
      </c>
      <c r="AU262" s="226" t="s">
        <v>87</v>
      </c>
      <c r="AY262" s="14" t="s">
        <v>167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4" t="s">
        <v>85</v>
      </c>
      <c r="BK262" s="227">
        <f>ROUND(I262*H262,2)</f>
        <v>0</v>
      </c>
      <c r="BL262" s="14" t="s">
        <v>174</v>
      </c>
      <c r="BM262" s="226" t="s">
        <v>548</v>
      </c>
    </row>
    <row r="263" s="2" customFormat="1" ht="14.4" customHeight="1">
      <c r="A263" s="35"/>
      <c r="B263" s="36"/>
      <c r="C263" s="215" t="s">
        <v>549</v>
      </c>
      <c r="D263" s="215" t="s">
        <v>169</v>
      </c>
      <c r="E263" s="216" t="s">
        <v>550</v>
      </c>
      <c r="F263" s="217" t="s">
        <v>551</v>
      </c>
      <c r="G263" s="218" t="s">
        <v>186</v>
      </c>
      <c r="H263" s="219">
        <v>802.58500000000004</v>
      </c>
      <c r="I263" s="220"/>
      <c r="J263" s="221">
        <f>ROUND(I263*H263,2)</f>
        <v>0</v>
      </c>
      <c r="K263" s="217" t="s">
        <v>173</v>
      </c>
      <c r="L263" s="41"/>
      <c r="M263" s="222" t="s">
        <v>1</v>
      </c>
      <c r="N263" s="223" t="s">
        <v>42</v>
      </c>
      <c r="O263" s="88"/>
      <c r="P263" s="224">
        <f>O263*H263</f>
        <v>0</v>
      </c>
      <c r="Q263" s="224">
        <v>0.00096000000000000002</v>
      </c>
      <c r="R263" s="224">
        <f>Q263*H263</f>
        <v>0.7704816000000001</v>
      </c>
      <c r="S263" s="224">
        <v>0</v>
      </c>
      <c r="T263" s="22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6" t="s">
        <v>174</v>
      </c>
      <c r="AT263" s="226" t="s">
        <v>169</v>
      </c>
      <c r="AU263" s="226" t="s">
        <v>87</v>
      </c>
      <c r="AY263" s="14" t="s">
        <v>167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4" t="s">
        <v>85</v>
      </c>
      <c r="BK263" s="227">
        <f>ROUND(I263*H263,2)</f>
        <v>0</v>
      </c>
      <c r="BL263" s="14" t="s">
        <v>174</v>
      </c>
      <c r="BM263" s="226" t="s">
        <v>552</v>
      </c>
    </row>
    <row r="264" s="2" customFormat="1" ht="14.4" customHeight="1">
      <c r="A264" s="35"/>
      <c r="B264" s="36"/>
      <c r="C264" s="215" t="s">
        <v>553</v>
      </c>
      <c r="D264" s="215" t="s">
        <v>169</v>
      </c>
      <c r="E264" s="216" t="s">
        <v>554</v>
      </c>
      <c r="F264" s="217" t="s">
        <v>555</v>
      </c>
      <c r="G264" s="218" t="s">
        <v>186</v>
      </c>
      <c r="H264" s="219">
        <v>802.58500000000004</v>
      </c>
      <c r="I264" s="220"/>
      <c r="J264" s="221">
        <f>ROUND(I264*H264,2)</f>
        <v>0</v>
      </c>
      <c r="K264" s="217" t="s">
        <v>173</v>
      </c>
      <c r="L264" s="41"/>
      <c r="M264" s="222" t="s">
        <v>1</v>
      </c>
      <c r="N264" s="223" t="s">
        <v>42</v>
      </c>
      <c r="O264" s="88"/>
      <c r="P264" s="224">
        <f>O264*H264</f>
        <v>0</v>
      </c>
      <c r="Q264" s="224">
        <v>0.00025999999999999998</v>
      </c>
      <c r="R264" s="224">
        <f>Q264*H264</f>
        <v>0.2086721</v>
      </c>
      <c r="S264" s="224">
        <v>0</v>
      </c>
      <c r="T264" s="22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6" t="s">
        <v>174</v>
      </c>
      <c r="AT264" s="226" t="s">
        <v>169</v>
      </c>
      <c r="AU264" s="226" t="s">
        <v>87</v>
      </c>
      <c r="AY264" s="14" t="s">
        <v>167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4" t="s">
        <v>85</v>
      </c>
      <c r="BK264" s="227">
        <f>ROUND(I264*H264,2)</f>
        <v>0</v>
      </c>
      <c r="BL264" s="14" t="s">
        <v>174</v>
      </c>
      <c r="BM264" s="226" t="s">
        <v>556</v>
      </c>
    </row>
    <row r="265" s="2" customFormat="1" ht="14.4" customHeight="1">
      <c r="A265" s="35"/>
      <c r="B265" s="36"/>
      <c r="C265" s="215" t="s">
        <v>557</v>
      </c>
      <c r="D265" s="215" t="s">
        <v>169</v>
      </c>
      <c r="E265" s="216" t="s">
        <v>558</v>
      </c>
      <c r="F265" s="217" t="s">
        <v>559</v>
      </c>
      <c r="G265" s="218" t="s">
        <v>186</v>
      </c>
      <c r="H265" s="219">
        <v>52.831000000000003</v>
      </c>
      <c r="I265" s="220"/>
      <c r="J265" s="221">
        <f>ROUND(I265*H265,2)</f>
        <v>0</v>
      </c>
      <c r="K265" s="217" t="s">
        <v>173</v>
      </c>
      <c r="L265" s="41"/>
      <c r="M265" s="222" t="s">
        <v>1</v>
      </c>
      <c r="N265" s="223" t="s">
        <v>42</v>
      </c>
      <c r="O265" s="88"/>
      <c r="P265" s="224">
        <f>O265*H265</f>
        <v>0</v>
      </c>
      <c r="Q265" s="224">
        <v>0.016279999999999999</v>
      </c>
      <c r="R265" s="224">
        <f>Q265*H265</f>
        <v>0.86008868000000005</v>
      </c>
      <c r="S265" s="224">
        <v>0</v>
      </c>
      <c r="T265" s="22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6" t="s">
        <v>174</v>
      </c>
      <c r="AT265" s="226" t="s">
        <v>169</v>
      </c>
      <c r="AU265" s="226" t="s">
        <v>87</v>
      </c>
      <c r="AY265" s="14" t="s">
        <v>167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4" t="s">
        <v>85</v>
      </c>
      <c r="BK265" s="227">
        <f>ROUND(I265*H265,2)</f>
        <v>0</v>
      </c>
      <c r="BL265" s="14" t="s">
        <v>174</v>
      </c>
      <c r="BM265" s="226" t="s">
        <v>560</v>
      </c>
    </row>
    <row r="266" s="2" customFormat="1" ht="14.4" customHeight="1">
      <c r="A266" s="35"/>
      <c r="B266" s="36"/>
      <c r="C266" s="215" t="s">
        <v>561</v>
      </c>
      <c r="D266" s="215" t="s">
        <v>169</v>
      </c>
      <c r="E266" s="216" t="s">
        <v>562</v>
      </c>
      <c r="F266" s="217" t="s">
        <v>563</v>
      </c>
      <c r="G266" s="218" t="s">
        <v>186</v>
      </c>
      <c r="H266" s="219">
        <v>49.420999999999999</v>
      </c>
      <c r="I266" s="220"/>
      <c r="J266" s="221">
        <f>ROUND(I266*H266,2)</f>
        <v>0</v>
      </c>
      <c r="K266" s="217" t="s">
        <v>173</v>
      </c>
      <c r="L266" s="41"/>
      <c r="M266" s="222" t="s">
        <v>1</v>
      </c>
      <c r="N266" s="223" t="s">
        <v>42</v>
      </c>
      <c r="O266" s="88"/>
      <c r="P266" s="224">
        <f>O266*H266</f>
        <v>0</v>
      </c>
      <c r="Q266" s="224">
        <v>0.013599999999999999</v>
      </c>
      <c r="R266" s="224">
        <f>Q266*H266</f>
        <v>0.67212559999999999</v>
      </c>
      <c r="S266" s="224">
        <v>0</v>
      </c>
      <c r="T266" s="22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6" t="s">
        <v>174</v>
      </c>
      <c r="AT266" s="226" t="s">
        <v>169</v>
      </c>
      <c r="AU266" s="226" t="s">
        <v>87</v>
      </c>
      <c r="AY266" s="14" t="s">
        <v>167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4" t="s">
        <v>85</v>
      </c>
      <c r="BK266" s="227">
        <f>ROUND(I266*H266,2)</f>
        <v>0</v>
      </c>
      <c r="BL266" s="14" t="s">
        <v>174</v>
      </c>
      <c r="BM266" s="226" t="s">
        <v>564</v>
      </c>
    </row>
    <row r="267" s="2" customFormat="1" ht="14.4" customHeight="1">
      <c r="A267" s="35"/>
      <c r="B267" s="36"/>
      <c r="C267" s="215" t="s">
        <v>565</v>
      </c>
      <c r="D267" s="215" t="s">
        <v>169</v>
      </c>
      <c r="E267" s="216" t="s">
        <v>566</v>
      </c>
      <c r="F267" s="217" t="s">
        <v>567</v>
      </c>
      <c r="G267" s="218" t="s">
        <v>186</v>
      </c>
      <c r="H267" s="219">
        <v>421.00200000000001</v>
      </c>
      <c r="I267" s="220"/>
      <c r="J267" s="221">
        <f>ROUND(I267*H267,2)</f>
        <v>0</v>
      </c>
      <c r="K267" s="217" t="s">
        <v>173</v>
      </c>
      <c r="L267" s="41"/>
      <c r="M267" s="222" t="s">
        <v>1</v>
      </c>
      <c r="N267" s="223" t="s">
        <v>42</v>
      </c>
      <c r="O267" s="88"/>
      <c r="P267" s="224">
        <f>O267*H267</f>
        <v>0</v>
      </c>
      <c r="Q267" s="224">
        <v>0.016279999999999999</v>
      </c>
      <c r="R267" s="224">
        <f>Q267*H267</f>
        <v>6.8539125599999995</v>
      </c>
      <c r="S267" s="224">
        <v>0</v>
      </c>
      <c r="T267" s="22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6" t="s">
        <v>174</v>
      </c>
      <c r="AT267" s="226" t="s">
        <v>169</v>
      </c>
      <c r="AU267" s="226" t="s">
        <v>87</v>
      </c>
      <c r="AY267" s="14" t="s">
        <v>167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4" t="s">
        <v>85</v>
      </c>
      <c r="BK267" s="227">
        <f>ROUND(I267*H267,2)</f>
        <v>0</v>
      </c>
      <c r="BL267" s="14" t="s">
        <v>174</v>
      </c>
      <c r="BM267" s="226" t="s">
        <v>568</v>
      </c>
    </row>
    <row r="268" s="2" customFormat="1" ht="14.4" customHeight="1">
      <c r="A268" s="35"/>
      <c r="B268" s="36"/>
      <c r="C268" s="215" t="s">
        <v>569</v>
      </c>
      <c r="D268" s="215" t="s">
        <v>169</v>
      </c>
      <c r="E268" s="216" t="s">
        <v>570</v>
      </c>
      <c r="F268" s="217" t="s">
        <v>571</v>
      </c>
      <c r="G268" s="218" t="s">
        <v>186</v>
      </c>
      <c r="H268" s="219">
        <v>342.48200000000003</v>
      </c>
      <c r="I268" s="220"/>
      <c r="J268" s="221">
        <f>ROUND(I268*H268,2)</f>
        <v>0</v>
      </c>
      <c r="K268" s="217" t="s">
        <v>173</v>
      </c>
      <c r="L268" s="41"/>
      <c r="M268" s="222" t="s">
        <v>1</v>
      </c>
      <c r="N268" s="223" t="s">
        <v>42</v>
      </c>
      <c r="O268" s="88"/>
      <c r="P268" s="224">
        <f>O268*H268</f>
        <v>0</v>
      </c>
      <c r="Q268" s="224">
        <v>0.0039100000000000003</v>
      </c>
      <c r="R268" s="224">
        <f>Q268*H268</f>
        <v>1.3391046200000003</v>
      </c>
      <c r="S268" s="224">
        <v>0</v>
      </c>
      <c r="T268" s="22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6" t="s">
        <v>174</v>
      </c>
      <c r="AT268" s="226" t="s">
        <v>169</v>
      </c>
      <c r="AU268" s="226" t="s">
        <v>87</v>
      </c>
      <c r="AY268" s="14" t="s">
        <v>167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4" t="s">
        <v>85</v>
      </c>
      <c r="BK268" s="227">
        <f>ROUND(I268*H268,2)</f>
        <v>0</v>
      </c>
      <c r="BL268" s="14" t="s">
        <v>174</v>
      </c>
      <c r="BM268" s="226" t="s">
        <v>572</v>
      </c>
    </row>
    <row r="269" s="2" customFormat="1" ht="14.4" customHeight="1">
      <c r="A269" s="35"/>
      <c r="B269" s="36"/>
      <c r="C269" s="215" t="s">
        <v>573</v>
      </c>
      <c r="D269" s="215" t="s">
        <v>169</v>
      </c>
      <c r="E269" s="216" t="s">
        <v>574</v>
      </c>
      <c r="F269" s="217" t="s">
        <v>575</v>
      </c>
      <c r="G269" s="218" t="s">
        <v>576</v>
      </c>
      <c r="H269" s="219">
        <v>1</v>
      </c>
      <c r="I269" s="220"/>
      <c r="J269" s="221">
        <f>ROUND(I269*H269,2)</f>
        <v>0</v>
      </c>
      <c r="K269" s="217" t="s">
        <v>1</v>
      </c>
      <c r="L269" s="41"/>
      <c r="M269" s="222" t="s">
        <v>1</v>
      </c>
      <c r="N269" s="223" t="s">
        <v>42</v>
      </c>
      <c r="O269" s="88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6" t="s">
        <v>174</v>
      </c>
      <c r="AT269" s="226" t="s">
        <v>169</v>
      </c>
      <c r="AU269" s="226" t="s">
        <v>87</v>
      </c>
      <c r="AY269" s="14" t="s">
        <v>167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4" t="s">
        <v>85</v>
      </c>
      <c r="BK269" s="227">
        <f>ROUND(I269*H269,2)</f>
        <v>0</v>
      </c>
      <c r="BL269" s="14" t="s">
        <v>174</v>
      </c>
      <c r="BM269" s="226" t="s">
        <v>577</v>
      </c>
    </row>
    <row r="270" s="12" customFormat="1" ht="22.8" customHeight="1">
      <c r="A270" s="12"/>
      <c r="B270" s="199"/>
      <c r="C270" s="200"/>
      <c r="D270" s="201" t="s">
        <v>76</v>
      </c>
      <c r="E270" s="213" t="s">
        <v>422</v>
      </c>
      <c r="F270" s="213" t="s">
        <v>578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SUM(P271:P301)</f>
        <v>0</v>
      </c>
      <c r="Q270" s="207"/>
      <c r="R270" s="208">
        <f>SUM(R271:R301)</f>
        <v>28.839819380000002</v>
      </c>
      <c r="S270" s="207"/>
      <c r="T270" s="209">
        <f>SUM(T271:T301)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85</v>
      </c>
      <c r="AT270" s="211" t="s">
        <v>76</v>
      </c>
      <c r="AU270" s="211" t="s">
        <v>85</v>
      </c>
      <c r="AY270" s="210" t="s">
        <v>167</v>
      </c>
      <c r="BK270" s="212">
        <f>SUM(BK271:BK301)</f>
        <v>0</v>
      </c>
    </row>
    <row r="271" s="2" customFormat="1" ht="14.4" customHeight="1">
      <c r="A271" s="35"/>
      <c r="B271" s="36"/>
      <c r="C271" s="215" t="s">
        <v>579</v>
      </c>
      <c r="D271" s="215" t="s">
        <v>169</v>
      </c>
      <c r="E271" s="216" t="s">
        <v>580</v>
      </c>
      <c r="F271" s="217" t="s">
        <v>581</v>
      </c>
      <c r="G271" s="218" t="s">
        <v>186</v>
      </c>
      <c r="H271" s="219">
        <v>153.37600000000001</v>
      </c>
      <c r="I271" s="220"/>
      <c r="J271" s="221">
        <f>ROUND(I271*H271,2)</f>
        <v>0</v>
      </c>
      <c r="K271" s="217" t="s">
        <v>173</v>
      </c>
      <c r="L271" s="41"/>
      <c r="M271" s="222" t="s">
        <v>1</v>
      </c>
      <c r="N271" s="223" t="s">
        <v>42</v>
      </c>
      <c r="O271" s="88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6" t="s">
        <v>174</v>
      </c>
      <c r="AT271" s="226" t="s">
        <v>169</v>
      </c>
      <c r="AU271" s="226" t="s">
        <v>87</v>
      </c>
      <c r="AY271" s="14" t="s">
        <v>167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4" t="s">
        <v>85</v>
      </c>
      <c r="BK271" s="227">
        <f>ROUND(I271*H271,2)</f>
        <v>0</v>
      </c>
      <c r="BL271" s="14" t="s">
        <v>174</v>
      </c>
      <c r="BM271" s="226" t="s">
        <v>582</v>
      </c>
    </row>
    <row r="272" s="2" customFormat="1" ht="22.2" customHeight="1">
      <c r="A272" s="35"/>
      <c r="B272" s="36"/>
      <c r="C272" s="215" t="s">
        <v>583</v>
      </c>
      <c r="D272" s="215" t="s">
        <v>169</v>
      </c>
      <c r="E272" s="216" t="s">
        <v>584</v>
      </c>
      <c r="F272" s="217" t="s">
        <v>585</v>
      </c>
      <c r="G272" s="218" t="s">
        <v>186</v>
      </c>
      <c r="H272" s="219">
        <v>70.108000000000004</v>
      </c>
      <c r="I272" s="220"/>
      <c r="J272" s="221">
        <f>ROUND(I272*H272,2)</f>
        <v>0</v>
      </c>
      <c r="K272" s="217" t="s">
        <v>173</v>
      </c>
      <c r="L272" s="41"/>
      <c r="M272" s="222" t="s">
        <v>1</v>
      </c>
      <c r="N272" s="223" t="s">
        <v>42</v>
      </c>
      <c r="O272" s="88"/>
      <c r="P272" s="224">
        <f>O272*H272</f>
        <v>0</v>
      </c>
      <c r="Q272" s="224">
        <v>0.0086</v>
      </c>
      <c r="R272" s="224">
        <f>Q272*H272</f>
        <v>0.60292880000000004</v>
      </c>
      <c r="S272" s="224">
        <v>0</v>
      </c>
      <c r="T272" s="22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6" t="s">
        <v>174</v>
      </c>
      <c r="AT272" s="226" t="s">
        <v>169</v>
      </c>
      <c r="AU272" s="226" t="s">
        <v>87</v>
      </c>
      <c r="AY272" s="14" t="s">
        <v>167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4" t="s">
        <v>85</v>
      </c>
      <c r="BK272" s="227">
        <f>ROUND(I272*H272,2)</f>
        <v>0</v>
      </c>
      <c r="BL272" s="14" t="s">
        <v>174</v>
      </c>
      <c r="BM272" s="226" t="s">
        <v>586</v>
      </c>
    </row>
    <row r="273" s="2" customFormat="1" ht="14.4" customHeight="1">
      <c r="A273" s="35"/>
      <c r="B273" s="36"/>
      <c r="C273" s="228" t="s">
        <v>587</v>
      </c>
      <c r="D273" s="228" t="s">
        <v>225</v>
      </c>
      <c r="E273" s="229" t="s">
        <v>588</v>
      </c>
      <c r="F273" s="230" t="s">
        <v>589</v>
      </c>
      <c r="G273" s="231" t="s">
        <v>186</v>
      </c>
      <c r="H273" s="232">
        <v>73.613</v>
      </c>
      <c r="I273" s="233"/>
      <c r="J273" s="234">
        <f>ROUND(I273*H273,2)</f>
        <v>0</v>
      </c>
      <c r="K273" s="230" t="s">
        <v>173</v>
      </c>
      <c r="L273" s="235"/>
      <c r="M273" s="236" t="s">
        <v>1</v>
      </c>
      <c r="N273" s="237" t="s">
        <v>42</v>
      </c>
      <c r="O273" s="88"/>
      <c r="P273" s="224">
        <f>O273*H273</f>
        <v>0</v>
      </c>
      <c r="Q273" s="224">
        <v>0.0048999999999999998</v>
      </c>
      <c r="R273" s="224">
        <f>Q273*H273</f>
        <v>0.36070369999999996</v>
      </c>
      <c r="S273" s="224">
        <v>0</v>
      </c>
      <c r="T273" s="22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6" t="s">
        <v>200</v>
      </c>
      <c r="AT273" s="226" t="s">
        <v>225</v>
      </c>
      <c r="AU273" s="226" t="s">
        <v>87</v>
      </c>
      <c r="AY273" s="14" t="s">
        <v>167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4" t="s">
        <v>85</v>
      </c>
      <c r="BK273" s="227">
        <f>ROUND(I273*H273,2)</f>
        <v>0</v>
      </c>
      <c r="BL273" s="14" t="s">
        <v>174</v>
      </c>
      <c r="BM273" s="226" t="s">
        <v>590</v>
      </c>
    </row>
    <row r="274" s="2" customFormat="1" ht="14.4" customHeight="1">
      <c r="A274" s="35"/>
      <c r="B274" s="36"/>
      <c r="C274" s="215" t="s">
        <v>591</v>
      </c>
      <c r="D274" s="215" t="s">
        <v>169</v>
      </c>
      <c r="E274" s="216" t="s">
        <v>592</v>
      </c>
      <c r="F274" s="217" t="s">
        <v>593</v>
      </c>
      <c r="G274" s="218" t="s">
        <v>186</v>
      </c>
      <c r="H274" s="219">
        <v>10.804</v>
      </c>
      <c r="I274" s="220"/>
      <c r="J274" s="221">
        <f>ROUND(I274*H274,2)</f>
        <v>0</v>
      </c>
      <c r="K274" s="217" t="s">
        <v>173</v>
      </c>
      <c r="L274" s="41"/>
      <c r="M274" s="222" t="s">
        <v>1</v>
      </c>
      <c r="N274" s="223" t="s">
        <v>42</v>
      </c>
      <c r="O274" s="88"/>
      <c r="P274" s="224">
        <f>O274*H274</f>
        <v>0</v>
      </c>
      <c r="Q274" s="224">
        <v>0.00018000000000000001</v>
      </c>
      <c r="R274" s="224">
        <f>Q274*H274</f>
        <v>0.0019447200000000003</v>
      </c>
      <c r="S274" s="224">
        <v>0</v>
      </c>
      <c r="T274" s="22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6" t="s">
        <v>174</v>
      </c>
      <c r="AT274" s="226" t="s">
        <v>169</v>
      </c>
      <c r="AU274" s="226" t="s">
        <v>87</v>
      </c>
      <c r="AY274" s="14" t="s">
        <v>167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4" t="s">
        <v>85</v>
      </c>
      <c r="BK274" s="227">
        <f>ROUND(I274*H274,2)</f>
        <v>0</v>
      </c>
      <c r="BL274" s="14" t="s">
        <v>174</v>
      </c>
      <c r="BM274" s="226" t="s">
        <v>594</v>
      </c>
    </row>
    <row r="275" s="2" customFormat="1" ht="14.4" customHeight="1">
      <c r="A275" s="35"/>
      <c r="B275" s="36"/>
      <c r="C275" s="215" t="s">
        <v>595</v>
      </c>
      <c r="D275" s="215" t="s">
        <v>169</v>
      </c>
      <c r="E275" s="216" t="s">
        <v>596</v>
      </c>
      <c r="F275" s="217" t="s">
        <v>597</v>
      </c>
      <c r="G275" s="218" t="s">
        <v>186</v>
      </c>
      <c r="H275" s="219">
        <v>10.804</v>
      </c>
      <c r="I275" s="220"/>
      <c r="J275" s="221">
        <f>ROUND(I275*H275,2)</f>
        <v>0</v>
      </c>
      <c r="K275" s="217" t="s">
        <v>173</v>
      </c>
      <c r="L275" s="41"/>
      <c r="M275" s="222" t="s">
        <v>1</v>
      </c>
      <c r="N275" s="223" t="s">
        <v>42</v>
      </c>
      <c r="O275" s="88"/>
      <c r="P275" s="224">
        <f>O275*H275</f>
        <v>0</v>
      </c>
      <c r="Q275" s="224">
        <v>0.0057000000000000002</v>
      </c>
      <c r="R275" s="224">
        <f>Q275*H275</f>
        <v>0.061582800000000007</v>
      </c>
      <c r="S275" s="224">
        <v>0</v>
      </c>
      <c r="T275" s="22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6" t="s">
        <v>174</v>
      </c>
      <c r="AT275" s="226" t="s">
        <v>169</v>
      </c>
      <c r="AU275" s="226" t="s">
        <v>87</v>
      </c>
      <c r="AY275" s="14" t="s">
        <v>167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4" t="s">
        <v>85</v>
      </c>
      <c r="BK275" s="227">
        <f>ROUND(I275*H275,2)</f>
        <v>0</v>
      </c>
      <c r="BL275" s="14" t="s">
        <v>174</v>
      </c>
      <c r="BM275" s="226" t="s">
        <v>598</v>
      </c>
    </row>
    <row r="276" s="2" customFormat="1">
      <c r="A276" s="35"/>
      <c r="B276" s="36"/>
      <c r="C276" s="37"/>
      <c r="D276" s="238" t="s">
        <v>371</v>
      </c>
      <c r="E276" s="37"/>
      <c r="F276" s="239" t="s">
        <v>599</v>
      </c>
      <c r="G276" s="37"/>
      <c r="H276" s="37"/>
      <c r="I276" s="240"/>
      <c r="J276" s="37"/>
      <c r="K276" s="37"/>
      <c r="L276" s="41"/>
      <c r="M276" s="241"/>
      <c r="N276" s="242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371</v>
      </c>
      <c r="AU276" s="14" t="s">
        <v>87</v>
      </c>
    </row>
    <row r="277" s="2" customFormat="1" ht="19.8" customHeight="1">
      <c r="A277" s="35"/>
      <c r="B277" s="36"/>
      <c r="C277" s="215" t="s">
        <v>600</v>
      </c>
      <c r="D277" s="215" t="s">
        <v>169</v>
      </c>
      <c r="E277" s="216" t="s">
        <v>601</v>
      </c>
      <c r="F277" s="217" t="s">
        <v>602</v>
      </c>
      <c r="G277" s="218" t="s">
        <v>321</v>
      </c>
      <c r="H277" s="219">
        <v>2</v>
      </c>
      <c r="I277" s="220"/>
      <c r="J277" s="221">
        <f>ROUND(I277*H277,2)</f>
        <v>0</v>
      </c>
      <c r="K277" s="217" t="s">
        <v>173</v>
      </c>
      <c r="L277" s="41"/>
      <c r="M277" s="222" t="s">
        <v>1</v>
      </c>
      <c r="N277" s="223" t="s">
        <v>42</v>
      </c>
      <c r="O277" s="88"/>
      <c r="P277" s="224">
        <f>O277*H277</f>
        <v>0</v>
      </c>
      <c r="Q277" s="224">
        <v>0.0092800000000000001</v>
      </c>
      <c r="R277" s="224">
        <f>Q277*H277</f>
        <v>0.01856</v>
      </c>
      <c r="S277" s="224">
        <v>0</v>
      </c>
      <c r="T277" s="22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6" t="s">
        <v>174</v>
      </c>
      <c r="AT277" s="226" t="s">
        <v>169</v>
      </c>
      <c r="AU277" s="226" t="s">
        <v>87</v>
      </c>
      <c r="AY277" s="14" t="s">
        <v>167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4" t="s">
        <v>85</v>
      </c>
      <c r="BK277" s="227">
        <f>ROUND(I277*H277,2)</f>
        <v>0</v>
      </c>
      <c r="BL277" s="14" t="s">
        <v>174</v>
      </c>
      <c r="BM277" s="226" t="s">
        <v>603</v>
      </c>
    </row>
    <row r="278" s="2" customFormat="1" ht="22.2" customHeight="1">
      <c r="A278" s="35"/>
      <c r="B278" s="36"/>
      <c r="C278" s="215" t="s">
        <v>604</v>
      </c>
      <c r="D278" s="215" t="s">
        <v>169</v>
      </c>
      <c r="E278" s="216" t="s">
        <v>605</v>
      </c>
      <c r="F278" s="217" t="s">
        <v>606</v>
      </c>
      <c r="G278" s="218" t="s">
        <v>186</v>
      </c>
      <c r="H278" s="219">
        <v>213.50399999999999</v>
      </c>
      <c r="I278" s="220"/>
      <c r="J278" s="221">
        <f>ROUND(I278*H278,2)</f>
        <v>0</v>
      </c>
      <c r="K278" s="217" t="s">
        <v>173</v>
      </c>
      <c r="L278" s="41"/>
      <c r="M278" s="222" t="s">
        <v>1</v>
      </c>
      <c r="N278" s="223" t="s">
        <v>42</v>
      </c>
      <c r="O278" s="88"/>
      <c r="P278" s="224">
        <f>O278*H278</f>
        <v>0</v>
      </c>
      <c r="Q278" s="224">
        <v>0.011599999999999999</v>
      </c>
      <c r="R278" s="224">
        <f>Q278*H278</f>
        <v>2.4766463999999999</v>
      </c>
      <c r="S278" s="224">
        <v>0</v>
      </c>
      <c r="T278" s="22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6" t="s">
        <v>174</v>
      </c>
      <c r="AT278" s="226" t="s">
        <v>169</v>
      </c>
      <c r="AU278" s="226" t="s">
        <v>87</v>
      </c>
      <c r="AY278" s="14" t="s">
        <v>167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4" t="s">
        <v>85</v>
      </c>
      <c r="BK278" s="227">
        <f>ROUND(I278*H278,2)</f>
        <v>0</v>
      </c>
      <c r="BL278" s="14" t="s">
        <v>174</v>
      </c>
      <c r="BM278" s="226" t="s">
        <v>607</v>
      </c>
    </row>
    <row r="279" s="2" customFormat="1" ht="14.4" customHeight="1">
      <c r="A279" s="35"/>
      <c r="B279" s="36"/>
      <c r="C279" s="228" t="s">
        <v>608</v>
      </c>
      <c r="D279" s="228" t="s">
        <v>225</v>
      </c>
      <c r="E279" s="229" t="s">
        <v>609</v>
      </c>
      <c r="F279" s="230" t="s">
        <v>610</v>
      </c>
      <c r="G279" s="231" t="s">
        <v>186</v>
      </c>
      <c r="H279" s="232">
        <v>224.179</v>
      </c>
      <c r="I279" s="233"/>
      <c r="J279" s="234">
        <f>ROUND(I279*H279,2)</f>
        <v>0</v>
      </c>
      <c r="K279" s="230" t="s">
        <v>173</v>
      </c>
      <c r="L279" s="235"/>
      <c r="M279" s="236" t="s">
        <v>1</v>
      </c>
      <c r="N279" s="237" t="s">
        <v>42</v>
      </c>
      <c r="O279" s="88"/>
      <c r="P279" s="224">
        <f>O279*H279</f>
        <v>0</v>
      </c>
      <c r="Q279" s="224">
        <v>0.016500000000000001</v>
      </c>
      <c r="R279" s="224">
        <f>Q279*H279</f>
        <v>3.6989535</v>
      </c>
      <c r="S279" s="224">
        <v>0</v>
      </c>
      <c r="T279" s="22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6" t="s">
        <v>200</v>
      </c>
      <c r="AT279" s="226" t="s">
        <v>225</v>
      </c>
      <c r="AU279" s="226" t="s">
        <v>87</v>
      </c>
      <c r="AY279" s="14" t="s">
        <v>167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4" t="s">
        <v>85</v>
      </c>
      <c r="BK279" s="227">
        <f>ROUND(I279*H279,2)</f>
        <v>0</v>
      </c>
      <c r="BL279" s="14" t="s">
        <v>174</v>
      </c>
      <c r="BM279" s="226" t="s">
        <v>611</v>
      </c>
    </row>
    <row r="280" s="2" customFormat="1" ht="22.2" customHeight="1">
      <c r="A280" s="35"/>
      <c r="B280" s="36"/>
      <c r="C280" s="215" t="s">
        <v>612</v>
      </c>
      <c r="D280" s="215" t="s">
        <v>169</v>
      </c>
      <c r="E280" s="216" t="s">
        <v>613</v>
      </c>
      <c r="F280" s="217" t="s">
        <v>614</v>
      </c>
      <c r="G280" s="218" t="s">
        <v>186</v>
      </c>
      <c r="H280" s="219">
        <v>441.30000000000001</v>
      </c>
      <c r="I280" s="220"/>
      <c r="J280" s="221">
        <f>ROUND(I280*H280,2)</f>
        <v>0</v>
      </c>
      <c r="K280" s="217" t="s">
        <v>173</v>
      </c>
      <c r="L280" s="41"/>
      <c r="M280" s="222" t="s">
        <v>1</v>
      </c>
      <c r="N280" s="223" t="s">
        <v>42</v>
      </c>
      <c r="O280" s="88"/>
      <c r="P280" s="224">
        <f>O280*H280</f>
        <v>0</v>
      </c>
      <c r="Q280" s="224">
        <v>0.011679999999999999</v>
      </c>
      <c r="R280" s="224">
        <f>Q280*H280</f>
        <v>5.1543840000000003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174</v>
      </c>
      <c r="AT280" s="226" t="s">
        <v>169</v>
      </c>
      <c r="AU280" s="226" t="s">
        <v>87</v>
      </c>
      <c r="AY280" s="14" t="s">
        <v>167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4" t="s">
        <v>85</v>
      </c>
      <c r="BK280" s="227">
        <f>ROUND(I280*H280,2)</f>
        <v>0</v>
      </c>
      <c r="BL280" s="14" t="s">
        <v>174</v>
      </c>
      <c r="BM280" s="226" t="s">
        <v>615</v>
      </c>
    </row>
    <row r="281" s="2" customFormat="1" ht="14.4" customHeight="1">
      <c r="A281" s="35"/>
      <c r="B281" s="36"/>
      <c r="C281" s="228" t="s">
        <v>616</v>
      </c>
      <c r="D281" s="228" t="s">
        <v>225</v>
      </c>
      <c r="E281" s="229" t="s">
        <v>617</v>
      </c>
      <c r="F281" s="230" t="s">
        <v>618</v>
      </c>
      <c r="G281" s="231" t="s">
        <v>186</v>
      </c>
      <c r="H281" s="232">
        <v>463.36500000000001</v>
      </c>
      <c r="I281" s="233"/>
      <c r="J281" s="234">
        <f>ROUND(I281*H281,2)</f>
        <v>0</v>
      </c>
      <c r="K281" s="230" t="s">
        <v>173</v>
      </c>
      <c r="L281" s="235"/>
      <c r="M281" s="236" t="s">
        <v>1</v>
      </c>
      <c r="N281" s="237" t="s">
        <v>42</v>
      </c>
      <c r="O281" s="88"/>
      <c r="P281" s="224">
        <f>O281*H281</f>
        <v>0</v>
      </c>
      <c r="Q281" s="224">
        <v>0.021000000000000001</v>
      </c>
      <c r="R281" s="224">
        <f>Q281*H281</f>
        <v>9.7306650000000001</v>
      </c>
      <c r="S281" s="224">
        <v>0</v>
      </c>
      <c r="T281" s="22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6" t="s">
        <v>200</v>
      </c>
      <c r="AT281" s="226" t="s">
        <v>225</v>
      </c>
      <c r="AU281" s="226" t="s">
        <v>87</v>
      </c>
      <c r="AY281" s="14" t="s">
        <v>167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4" t="s">
        <v>85</v>
      </c>
      <c r="BK281" s="227">
        <f>ROUND(I281*H281,2)</f>
        <v>0</v>
      </c>
      <c r="BL281" s="14" t="s">
        <v>174</v>
      </c>
      <c r="BM281" s="226" t="s">
        <v>619</v>
      </c>
    </row>
    <row r="282" s="2" customFormat="1" ht="22.2" customHeight="1">
      <c r="A282" s="35"/>
      <c r="B282" s="36"/>
      <c r="C282" s="215" t="s">
        <v>620</v>
      </c>
      <c r="D282" s="215" t="s">
        <v>169</v>
      </c>
      <c r="E282" s="216" t="s">
        <v>621</v>
      </c>
      <c r="F282" s="217" t="s">
        <v>622</v>
      </c>
      <c r="G282" s="218" t="s">
        <v>186</v>
      </c>
      <c r="H282" s="219">
        <v>88.673000000000002</v>
      </c>
      <c r="I282" s="220"/>
      <c r="J282" s="221">
        <f>ROUND(I282*H282,2)</f>
        <v>0</v>
      </c>
      <c r="K282" s="217" t="s">
        <v>173</v>
      </c>
      <c r="L282" s="41"/>
      <c r="M282" s="222" t="s">
        <v>1</v>
      </c>
      <c r="N282" s="223" t="s">
        <v>42</v>
      </c>
      <c r="O282" s="88"/>
      <c r="P282" s="224">
        <f>O282*H282</f>
        <v>0</v>
      </c>
      <c r="Q282" s="224">
        <v>0.011599999999999999</v>
      </c>
      <c r="R282" s="224">
        <f>Q282*H282</f>
        <v>1.0286067999999999</v>
      </c>
      <c r="S282" s="224">
        <v>0</v>
      </c>
      <c r="T282" s="22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6" t="s">
        <v>174</v>
      </c>
      <c r="AT282" s="226" t="s">
        <v>169</v>
      </c>
      <c r="AU282" s="226" t="s">
        <v>87</v>
      </c>
      <c r="AY282" s="14" t="s">
        <v>167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4" t="s">
        <v>85</v>
      </c>
      <c r="BK282" s="227">
        <f>ROUND(I282*H282,2)</f>
        <v>0</v>
      </c>
      <c r="BL282" s="14" t="s">
        <v>174</v>
      </c>
      <c r="BM282" s="226" t="s">
        <v>623</v>
      </c>
    </row>
    <row r="283" s="2" customFormat="1" ht="14.4" customHeight="1">
      <c r="A283" s="35"/>
      <c r="B283" s="36"/>
      <c r="C283" s="228" t="s">
        <v>624</v>
      </c>
      <c r="D283" s="228" t="s">
        <v>225</v>
      </c>
      <c r="E283" s="229" t="s">
        <v>625</v>
      </c>
      <c r="F283" s="230" t="s">
        <v>626</v>
      </c>
      <c r="G283" s="231" t="s">
        <v>186</v>
      </c>
      <c r="H283" s="232">
        <v>93.106999999999999</v>
      </c>
      <c r="I283" s="233"/>
      <c r="J283" s="234">
        <f>ROUND(I283*H283,2)</f>
        <v>0</v>
      </c>
      <c r="K283" s="230" t="s">
        <v>173</v>
      </c>
      <c r="L283" s="235"/>
      <c r="M283" s="236" t="s">
        <v>1</v>
      </c>
      <c r="N283" s="237" t="s">
        <v>42</v>
      </c>
      <c r="O283" s="88"/>
      <c r="P283" s="224">
        <f>O283*H283</f>
        <v>0</v>
      </c>
      <c r="Q283" s="224">
        <v>0.0135</v>
      </c>
      <c r="R283" s="224">
        <f>Q283*H283</f>
        <v>1.2569444999999999</v>
      </c>
      <c r="S283" s="224">
        <v>0</v>
      </c>
      <c r="T283" s="22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6" t="s">
        <v>200</v>
      </c>
      <c r="AT283" s="226" t="s">
        <v>225</v>
      </c>
      <c r="AU283" s="226" t="s">
        <v>87</v>
      </c>
      <c r="AY283" s="14" t="s">
        <v>167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4" t="s">
        <v>85</v>
      </c>
      <c r="BK283" s="227">
        <f>ROUND(I283*H283,2)</f>
        <v>0</v>
      </c>
      <c r="BL283" s="14" t="s">
        <v>174</v>
      </c>
      <c r="BM283" s="226" t="s">
        <v>627</v>
      </c>
    </row>
    <row r="284" s="2" customFormat="1" ht="22.2" customHeight="1">
      <c r="A284" s="35"/>
      <c r="B284" s="36"/>
      <c r="C284" s="215" t="s">
        <v>628</v>
      </c>
      <c r="D284" s="215" t="s">
        <v>169</v>
      </c>
      <c r="E284" s="216" t="s">
        <v>629</v>
      </c>
      <c r="F284" s="217" t="s">
        <v>630</v>
      </c>
      <c r="G284" s="218" t="s">
        <v>186</v>
      </c>
      <c r="H284" s="219">
        <v>47.747</v>
      </c>
      <c r="I284" s="220"/>
      <c r="J284" s="221">
        <f>ROUND(I284*H284,2)</f>
        <v>0</v>
      </c>
      <c r="K284" s="217" t="s">
        <v>173</v>
      </c>
      <c r="L284" s="41"/>
      <c r="M284" s="222" t="s">
        <v>1</v>
      </c>
      <c r="N284" s="223" t="s">
        <v>42</v>
      </c>
      <c r="O284" s="88"/>
      <c r="P284" s="224">
        <f>O284*H284</f>
        <v>0</v>
      </c>
      <c r="Q284" s="224">
        <v>0.011350000000000001</v>
      </c>
      <c r="R284" s="224">
        <f>Q284*H284</f>
        <v>0.54192845000000001</v>
      </c>
      <c r="S284" s="224">
        <v>0</v>
      </c>
      <c r="T284" s="22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6" t="s">
        <v>174</v>
      </c>
      <c r="AT284" s="226" t="s">
        <v>169</v>
      </c>
      <c r="AU284" s="226" t="s">
        <v>87</v>
      </c>
      <c r="AY284" s="14" t="s">
        <v>167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4" t="s">
        <v>85</v>
      </c>
      <c r="BK284" s="227">
        <f>ROUND(I284*H284,2)</f>
        <v>0</v>
      </c>
      <c r="BL284" s="14" t="s">
        <v>174</v>
      </c>
      <c r="BM284" s="226" t="s">
        <v>631</v>
      </c>
    </row>
    <row r="285" s="2" customFormat="1" ht="14.4" customHeight="1">
      <c r="A285" s="35"/>
      <c r="B285" s="36"/>
      <c r="C285" s="228" t="s">
        <v>632</v>
      </c>
      <c r="D285" s="228" t="s">
        <v>225</v>
      </c>
      <c r="E285" s="229" t="s">
        <v>633</v>
      </c>
      <c r="F285" s="230" t="s">
        <v>634</v>
      </c>
      <c r="G285" s="231" t="s">
        <v>186</v>
      </c>
      <c r="H285" s="232">
        <v>50.134</v>
      </c>
      <c r="I285" s="233"/>
      <c r="J285" s="234">
        <f>ROUND(I285*H285,2)</f>
        <v>0</v>
      </c>
      <c r="K285" s="230" t="s">
        <v>173</v>
      </c>
      <c r="L285" s="235"/>
      <c r="M285" s="236" t="s">
        <v>1</v>
      </c>
      <c r="N285" s="237" t="s">
        <v>42</v>
      </c>
      <c r="O285" s="88"/>
      <c r="P285" s="224">
        <f>O285*H285</f>
        <v>0</v>
      </c>
      <c r="Q285" s="224">
        <v>0.0074999999999999997</v>
      </c>
      <c r="R285" s="224">
        <f>Q285*H285</f>
        <v>0.37600499999999998</v>
      </c>
      <c r="S285" s="224">
        <v>0</v>
      </c>
      <c r="T285" s="22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6" t="s">
        <v>200</v>
      </c>
      <c r="AT285" s="226" t="s">
        <v>225</v>
      </c>
      <c r="AU285" s="226" t="s">
        <v>87</v>
      </c>
      <c r="AY285" s="14" t="s">
        <v>167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4" t="s">
        <v>85</v>
      </c>
      <c r="BK285" s="227">
        <f>ROUND(I285*H285,2)</f>
        <v>0</v>
      </c>
      <c r="BL285" s="14" t="s">
        <v>174</v>
      </c>
      <c r="BM285" s="226" t="s">
        <v>635</v>
      </c>
    </row>
    <row r="286" s="2" customFormat="1" ht="22.2" customHeight="1">
      <c r="A286" s="35"/>
      <c r="B286" s="36"/>
      <c r="C286" s="215" t="s">
        <v>636</v>
      </c>
      <c r="D286" s="215" t="s">
        <v>169</v>
      </c>
      <c r="E286" s="216" t="s">
        <v>637</v>
      </c>
      <c r="F286" s="217" t="s">
        <v>638</v>
      </c>
      <c r="G286" s="218" t="s">
        <v>178</v>
      </c>
      <c r="H286" s="219">
        <v>234.05000000000001</v>
      </c>
      <c r="I286" s="220"/>
      <c r="J286" s="221">
        <f>ROUND(I286*H286,2)</f>
        <v>0</v>
      </c>
      <c r="K286" s="217" t="s">
        <v>173</v>
      </c>
      <c r="L286" s="41"/>
      <c r="M286" s="222" t="s">
        <v>1</v>
      </c>
      <c r="N286" s="223" t="s">
        <v>42</v>
      </c>
      <c r="O286" s="88"/>
      <c r="P286" s="224">
        <f>O286*H286</f>
        <v>0</v>
      </c>
      <c r="Q286" s="224">
        <v>0.0017600000000000001</v>
      </c>
      <c r="R286" s="224">
        <f>Q286*H286</f>
        <v>0.41192800000000002</v>
      </c>
      <c r="S286" s="224">
        <v>0</v>
      </c>
      <c r="T286" s="22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6" t="s">
        <v>174</v>
      </c>
      <c r="AT286" s="226" t="s">
        <v>169</v>
      </c>
      <c r="AU286" s="226" t="s">
        <v>87</v>
      </c>
      <c r="AY286" s="14" t="s">
        <v>167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4" t="s">
        <v>85</v>
      </c>
      <c r="BK286" s="227">
        <f>ROUND(I286*H286,2)</f>
        <v>0</v>
      </c>
      <c r="BL286" s="14" t="s">
        <v>174</v>
      </c>
      <c r="BM286" s="226" t="s">
        <v>639</v>
      </c>
    </row>
    <row r="287" s="2" customFormat="1" ht="14.4" customHeight="1">
      <c r="A287" s="35"/>
      <c r="B287" s="36"/>
      <c r="C287" s="228" t="s">
        <v>640</v>
      </c>
      <c r="D287" s="228" t="s">
        <v>225</v>
      </c>
      <c r="E287" s="229" t="s">
        <v>641</v>
      </c>
      <c r="F287" s="230" t="s">
        <v>642</v>
      </c>
      <c r="G287" s="231" t="s">
        <v>186</v>
      </c>
      <c r="H287" s="232">
        <v>49.151000000000003</v>
      </c>
      <c r="I287" s="233"/>
      <c r="J287" s="234">
        <f>ROUND(I287*H287,2)</f>
        <v>0</v>
      </c>
      <c r="K287" s="230" t="s">
        <v>173</v>
      </c>
      <c r="L287" s="235"/>
      <c r="M287" s="236" t="s">
        <v>1</v>
      </c>
      <c r="N287" s="237" t="s">
        <v>42</v>
      </c>
      <c r="O287" s="88"/>
      <c r="P287" s="224">
        <f>O287*H287</f>
        <v>0</v>
      </c>
      <c r="Q287" s="224">
        <v>0.0048300000000000001</v>
      </c>
      <c r="R287" s="224">
        <f>Q287*H287</f>
        <v>0.23739933000000002</v>
      </c>
      <c r="S287" s="224">
        <v>0</v>
      </c>
      <c r="T287" s="22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6" t="s">
        <v>200</v>
      </c>
      <c r="AT287" s="226" t="s">
        <v>225</v>
      </c>
      <c r="AU287" s="226" t="s">
        <v>87</v>
      </c>
      <c r="AY287" s="14" t="s">
        <v>167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4" t="s">
        <v>85</v>
      </c>
      <c r="BK287" s="227">
        <f>ROUND(I287*H287,2)</f>
        <v>0</v>
      </c>
      <c r="BL287" s="14" t="s">
        <v>174</v>
      </c>
      <c r="BM287" s="226" t="s">
        <v>643</v>
      </c>
    </row>
    <row r="288" s="2" customFormat="1" ht="14.4" customHeight="1">
      <c r="A288" s="35"/>
      <c r="B288" s="36"/>
      <c r="C288" s="215" t="s">
        <v>644</v>
      </c>
      <c r="D288" s="215" t="s">
        <v>169</v>
      </c>
      <c r="E288" s="216" t="s">
        <v>645</v>
      </c>
      <c r="F288" s="217" t="s">
        <v>646</v>
      </c>
      <c r="G288" s="218" t="s">
        <v>178</v>
      </c>
      <c r="H288" s="219">
        <v>162.75</v>
      </c>
      <c r="I288" s="220"/>
      <c r="J288" s="221">
        <f>ROUND(I288*H288,2)</f>
        <v>0</v>
      </c>
      <c r="K288" s="217" t="s">
        <v>173</v>
      </c>
      <c r="L288" s="41"/>
      <c r="M288" s="222" t="s">
        <v>1</v>
      </c>
      <c r="N288" s="223" t="s">
        <v>42</v>
      </c>
      <c r="O288" s="88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6" t="s">
        <v>174</v>
      </c>
      <c r="AT288" s="226" t="s">
        <v>169</v>
      </c>
      <c r="AU288" s="226" t="s">
        <v>87</v>
      </c>
      <c r="AY288" s="14" t="s">
        <v>167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4" t="s">
        <v>85</v>
      </c>
      <c r="BK288" s="227">
        <f>ROUND(I288*H288,2)</f>
        <v>0</v>
      </c>
      <c r="BL288" s="14" t="s">
        <v>174</v>
      </c>
      <c r="BM288" s="226" t="s">
        <v>647</v>
      </c>
    </row>
    <row r="289" s="2" customFormat="1" ht="14.4" customHeight="1">
      <c r="A289" s="35"/>
      <c r="B289" s="36"/>
      <c r="C289" s="228" t="s">
        <v>648</v>
      </c>
      <c r="D289" s="228" t="s">
        <v>225</v>
      </c>
      <c r="E289" s="229" t="s">
        <v>649</v>
      </c>
      <c r="F289" s="230" t="s">
        <v>650</v>
      </c>
      <c r="G289" s="231" t="s">
        <v>178</v>
      </c>
      <c r="H289" s="232">
        <v>27.667999999999999</v>
      </c>
      <c r="I289" s="233"/>
      <c r="J289" s="234">
        <f>ROUND(I289*H289,2)</f>
        <v>0</v>
      </c>
      <c r="K289" s="230" t="s">
        <v>173</v>
      </c>
      <c r="L289" s="235"/>
      <c r="M289" s="236" t="s">
        <v>1</v>
      </c>
      <c r="N289" s="237" t="s">
        <v>42</v>
      </c>
      <c r="O289" s="88"/>
      <c r="P289" s="224">
        <f>O289*H289</f>
        <v>0</v>
      </c>
      <c r="Q289" s="224">
        <v>0.00051999999999999995</v>
      </c>
      <c r="R289" s="224">
        <f>Q289*H289</f>
        <v>0.014387359999999998</v>
      </c>
      <c r="S289" s="224">
        <v>0</v>
      </c>
      <c r="T289" s="22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6" t="s">
        <v>200</v>
      </c>
      <c r="AT289" s="226" t="s">
        <v>225</v>
      </c>
      <c r="AU289" s="226" t="s">
        <v>87</v>
      </c>
      <c r="AY289" s="14" t="s">
        <v>167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4" t="s">
        <v>85</v>
      </c>
      <c r="BK289" s="227">
        <f>ROUND(I289*H289,2)</f>
        <v>0</v>
      </c>
      <c r="BL289" s="14" t="s">
        <v>174</v>
      </c>
      <c r="BM289" s="226" t="s">
        <v>651</v>
      </c>
    </row>
    <row r="290" s="2" customFormat="1" ht="14.4" customHeight="1">
      <c r="A290" s="35"/>
      <c r="B290" s="36"/>
      <c r="C290" s="228" t="s">
        <v>652</v>
      </c>
      <c r="D290" s="228" t="s">
        <v>225</v>
      </c>
      <c r="E290" s="229" t="s">
        <v>653</v>
      </c>
      <c r="F290" s="230" t="s">
        <v>654</v>
      </c>
      <c r="G290" s="231" t="s">
        <v>178</v>
      </c>
      <c r="H290" s="232">
        <v>143.22</v>
      </c>
      <c r="I290" s="233"/>
      <c r="J290" s="234">
        <f>ROUND(I290*H290,2)</f>
        <v>0</v>
      </c>
      <c r="K290" s="230" t="s">
        <v>173</v>
      </c>
      <c r="L290" s="235"/>
      <c r="M290" s="236" t="s">
        <v>1</v>
      </c>
      <c r="N290" s="237" t="s">
        <v>42</v>
      </c>
      <c r="O290" s="88"/>
      <c r="P290" s="224">
        <f>O290*H290</f>
        <v>0</v>
      </c>
      <c r="Q290" s="224">
        <v>0.00076000000000000004</v>
      </c>
      <c r="R290" s="224">
        <f>Q290*H290</f>
        <v>0.10884720000000001</v>
      </c>
      <c r="S290" s="224">
        <v>0</v>
      </c>
      <c r="T290" s="22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6" t="s">
        <v>200</v>
      </c>
      <c r="AT290" s="226" t="s">
        <v>225</v>
      </c>
      <c r="AU290" s="226" t="s">
        <v>87</v>
      </c>
      <c r="AY290" s="14" t="s">
        <v>167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4" t="s">
        <v>85</v>
      </c>
      <c r="BK290" s="227">
        <f>ROUND(I290*H290,2)</f>
        <v>0</v>
      </c>
      <c r="BL290" s="14" t="s">
        <v>174</v>
      </c>
      <c r="BM290" s="226" t="s">
        <v>655</v>
      </c>
    </row>
    <row r="291" s="2" customFormat="1" ht="14.4" customHeight="1">
      <c r="A291" s="35"/>
      <c r="B291" s="36"/>
      <c r="C291" s="215" t="s">
        <v>656</v>
      </c>
      <c r="D291" s="215" t="s">
        <v>169</v>
      </c>
      <c r="E291" s="216" t="s">
        <v>657</v>
      </c>
      <c r="F291" s="217" t="s">
        <v>658</v>
      </c>
      <c r="G291" s="218" t="s">
        <v>178</v>
      </c>
      <c r="H291" s="219">
        <v>889.10000000000002</v>
      </c>
      <c r="I291" s="220"/>
      <c r="J291" s="221">
        <f>ROUND(I291*H291,2)</f>
        <v>0</v>
      </c>
      <c r="K291" s="217" t="s">
        <v>173</v>
      </c>
      <c r="L291" s="41"/>
      <c r="M291" s="222" t="s">
        <v>1</v>
      </c>
      <c r="N291" s="223" t="s">
        <v>42</v>
      </c>
      <c r="O291" s="88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174</v>
      </c>
      <c r="AT291" s="226" t="s">
        <v>169</v>
      </c>
      <c r="AU291" s="226" t="s">
        <v>87</v>
      </c>
      <c r="AY291" s="14" t="s">
        <v>167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4" t="s">
        <v>85</v>
      </c>
      <c r="BK291" s="227">
        <f>ROUND(I291*H291,2)</f>
        <v>0</v>
      </c>
      <c r="BL291" s="14" t="s">
        <v>174</v>
      </c>
      <c r="BM291" s="226" t="s">
        <v>659</v>
      </c>
    </row>
    <row r="292" s="2" customFormat="1" ht="14.4" customHeight="1">
      <c r="A292" s="35"/>
      <c r="B292" s="36"/>
      <c r="C292" s="228" t="s">
        <v>660</v>
      </c>
      <c r="D292" s="228" t="s">
        <v>225</v>
      </c>
      <c r="E292" s="229" t="s">
        <v>661</v>
      </c>
      <c r="F292" s="230" t="s">
        <v>662</v>
      </c>
      <c r="G292" s="231" t="s">
        <v>178</v>
      </c>
      <c r="H292" s="232">
        <v>799.31299999999999</v>
      </c>
      <c r="I292" s="233"/>
      <c r="J292" s="234">
        <f>ROUND(I292*H292,2)</f>
        <v>0</v>
      </c>
      <c r="K292" s="230" t="s">
        <v>663</v>
      </c>
      <c r="L292" s="235"/>
      <c r="M292" s="236" t="s">
        <v>1</v>
      </c>
      <c r="N292" s="237" t="s">
        <v>42</v>
      </c>
      <c r="O292" s="88"/>
      <c r="P292" s="224">
        <f>O292*H292</f>
        <v>0</v>
      </c>
      <c r="Q292" s="224">
        <v>0.00010000000000000001</v>
      </c>
      <c r="R292" s="224">
        <f>Q292*H292</f>
        <v>0.079931299999999997</v>
      </c>
      <c r="S292" s="224">
        <v>0</v>
      </c>
      <c r="T292" s="22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6" t="s">
        <v>200</v>
      </c>
      <c r="AT292" s="226" t="s">
        <v>225</v>
      </c>
      <c r="AU292" s="226" t="s">
        <v>87</v>
      </c>
      <c r="AY292" s="14" t="s">
        <v>167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4" t="s">
        <v>85</v>
      </c>
      <c r="BK292" s="227">
        <f>ROUND(I292*H292,2)</f>
        <v>0</v>
      </c>
      <c r="BL292" s="14" t="s">
        <v>174</v>
      </c>
      <c r="BM292" s="226" t="s">
        <v>664</v>
      </c>
    </row>
    <row r="293" s="2" customFormat="1" ht="14.4" customHeight="1">
      <c r="A293" s="35"/>
      <c r="B293" s="36"/>
      <c r="C293" s="228" t="s">
        <v>665</v>
      </c>
      <c r="D293" s="228" t="s">
        <v>225</v>
      </c>
      <c r="E293" s="229" t="s">
        <v>666</v>
      </c>
      <c r="F293" s="230" t="s">
        <v>667</v>
      </c>
      <c r="G293" s="231" t="s">
        <v>178</v>
      </c>
      <c r="H293" s="232">
        <v>69.668000000000006</v>
      </c>
      <c r="I293" s="233"/>
      <c r="J293" s="234">
        <f>ROUND(I293*H293,2)</f>
        <v>0</v>
      </c>
      <c r="K293" s="230" t="s">
        <v>173</v>
      </c>
      <c r="L293" s="235"/>
      <c r="M293" s="236" t="s">
        <v>1</v>
      </c>
      <c r="N293" s="237" t="s">
        <v>42</v>
      </c>
      <c r="O293" s="88"/>
      <c r="P293" s="224">
        <f>O293*H293</f>
        <v>0</v>
      </c>
      <c r="Q293" s="224">
        <v>0.00029999999999999997</v>
      </c>
      <c r="R293" s="224">
        <f>Q293*H293</f>
        <v>0.0209004</v>
      </c>
      <c r="S293" s="224">
        <v>0</v>
      </c>
      <c r="T293" s="22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6" t="s">
        <v>200</v>
      </c>
      <c r="AT293" s="226" t="s">
        <v>225</v>
      </c>
      <c r="AU293" s="226" t="s">
        <v>87</v>
      </c>
      <c r="AY293" s="14" t="s">
        <v>167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4" t="s">
        <v>85</v>
      </c>
      <c r="BK293" s="227">
        <f>ROUND(I293*H293,2)</f>
        <v>0</v>
      </c>
      <c r="BL293" s="14" t="s">
        <v>174</v>
      </c>
      <c r="BM293" s="226" t="s">
        <v>668</v>
      </c>
    </row>
    <row r="294" s="2" customFormat="1" ht="14.4" customHeight="1">
      <c r="A294" s="35"/>
      <c r="B294" s="36"/>
      <c r="C294" s="228" t="s">
        <v>669</v>
      </c>
      <c r="D294" s="228" t="s">
        <v>225</v>
      </c>
      <c r="E294" s="229" t="s">
        <v>670</v>
      </c>
      <c r="F294" s="230" t="s">
        <v>671</v>
      </c>
      <c r="G294" s="231" t="s">
        <v>178</v>
      </c>
      <c r="H294" s="232">
        <v>65.888000000000005</v>
      </c>
      <c r="I294" s="233"/>
      <c r="J294" s="234">
        <f>ROUND(I294*H294,2)</f>
        <v>0</v>
      </c>
      <c r="K294" s="230" t="s">
        <v>173</v>
      </c>
      <c r="L294" s="235"/>
      <c r="M294" s="236" t="s">
        <v>1</v>
      </c>
      <c r="N294" s="237" t="s">
        <v>42</v>
      </c>
      <c r="O294" s="88"/>
      <c r="P294" s="224">
        <f>O294*H294</f>
        <v>0</v>
      </c>
      <c r="Q294" s="224">
        <v>0.00020000000000000001</v>
      </c>
      <c r="R294" s="224">
        <f>Q294*H294</f>
        <v>0.013177600000000001</v>
      </c>
      <c r="S294" s="224">
        <v>0</v>
      </c>
      <c r="T294" s="22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6" t="s">
        <v>200</v>
      </c>
      <c r="AT294" s="226" t="s">
        <v>225</v>
      </c>
      <c r="AU294" s="226" t="s">
        <v>87</v>
      </c>
      <c r="AY294" s="14" t="s">
        <v>167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4" t="s">
        <v>85</v>
      </c>
      <c r="BK294" s="227">
        <f>ROUND(I294*H294,2)</f>
        <v>0</v>
      </c>
      <c r="BL294" s="14" t="s">
        <v>174</v>
      </c>
      <c r="BM294" s="226" t="s">
        <v>672</v>
      </c>
    </row>
    <row r="295" s="2" customFormat="1" ht="14.4" customHeight="1">
      <c r="A295" s="35"/>
      <c r="B295" s="36"/>
      <c r="C295" s="215" t="s">
        <v>673</v>
      </c>
      <c r="D295" s="215" t="s">
        <v>169</v>
      </c>
      <c r="E295" s="216" t="s">
        <v>674</v>
      </c>
      <c r="F295" s="217" t="s">
        <v>675</v>
      </c>
      <c r="G295" s="218" t="s">
        <v>178</v>
      </c>
      <c r="H295" s="219">
        <v>601.29999999999995</v>
      </c>
      <c r="I295" s="220"/>
      <c r="J295" s="221">
        <f>ROUND(I295*H295,2)</f>
        <v>0</v>
      </c>
      <c r="K295" s="217" t="s">
        <v>173</v>
      </c>
      <c r="L295" s="41"/>
      <c r="M295" s="222" t="s">
        <v>1</v>
      </c>
      <c r="N295" s="223" t="s">
        <v>42</v>
      </c>
      <c r="O295" s="88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6" t="s">
        <v>174</v>
      </c>
      <c r="AT295" s="226" t="s">
        <v>169</v>
      </c>
      <c r="AU295" s="226" t="s">
        <v>87</v>
      </c>
      <c r="AY295" s="14" t="s">
        <v>167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4" t="s">
        <v>85</v>
      </c>
      <c r="BK295" s="227">
        <f>ROUND(I295*H295,2)</f>
        <v>0</v>
      </c>
      <c r="BL295" s="14" t="s">
        <v>174</v>
      </c>
      <c r="BM295" s="226" t="s">
        <v>676</v>
      </c>
    </row>
    <row r="296" s="2" customFormat="1" ht="14.4" customHeight="1">
      <c r="A296" s="35"/>
      <c r="B296" s="36"/>
      <c r="C296" s="228" t="s">
        <v>677</v>
      </c>
      <c r="D296" s="228" t="s">
        <v>225</v>
      </c>
      <c r="E296" s="229" t="s">
        <v>678</v>
      </c>
      <c r="F296" s="230" t="s">
        <v>679</v>
      </c>
      <c r="G296" s="231" t="s">
        <v>178</v>
      </c>
      <c r="H296" s="232">
        <v>631.36500000000001</v>
      </c>
      <c r="I296" s="233"/>
      <c r="J296" s="234">
        <f>ROUND(I296*H296,2)</f>
        <v>0</v>
      </c>
      <c r="K296" s="230" t="s">
        <v>173</v>
      </c>
      <c r="L296" s="235"/>
      <c r="M296" s="236" t="s">
        <v>1</v>
      </c>
      <c r="N296" s="237" t="s">
        <v>42</v>
      </c>
      <c r="O296" s="88"/>
      <c r="P296" s="224">
        <f>O296*H296</f>
        <v>0</v>
      </c>
      <c r="Q296" s="224">
        <v>4.0000000000000003E-05</v>
      </c>
      <c r="R296" s="224">
        <f>Q296*H296</f>
        <v>0.025254600000000002</v>
      </c>
      <c r="S296" s="224">
        <v>0</v>
      </c>
      <c r="T296" s="22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6" t="s">
        <v>200</v>
      </c>
      <c r="AT296" s="226" t="s">
        <v>225</v>
      </c>
      <c r="AU296" s="226" t="s">
        <v>87</v>
      </c>
      <c r="AY296" s="14" t="s">
        <v>167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4" t="s">
        <v>85</v>
      </c>
      <c r="BK296" s="227">
        <f>ROUND(I296*H296,2)</f>
        <v>0</v>
      </c>
      <c r="BL296" s="14" t="s">
        <v>174</v>
      </c>
      <c r="BM296" s="226" t="s">
        <v>680</v>
      </c>
    </row>
    <row r="297" s="2" customFormat="1" ht="14.4" customHeight="1">
      <c r="A297" s="35"/>
      <c r="B297" s="36"/>
      <c r="C297" s="215" t="s">
        <v>681</v>
      </c>
      <c r="D297" s="215" t="s">
        <v>169</v>
      </c>
      <c r="E297" s="216" t="s">
        <v>682</v>
      </c>
      <c r="F297" s="217" t="s">
        <v>683</v>
      </c>
      <c r="G297" s="218" t="s">
        <v>186</v>
      </c>
      <c r="H297" s="219">
        <v>88.673000000000002</v>
      </c>
      <c r="I297" s="220"/>
      <c r="J297" s="221">
        <f>ROUND(I297*H297,2)</f>
        <v>0</v>
      </c>
      <c r="K297" s="217" t="s">
        <v>173</v>
      </c>
      <c r="L297" s="41"/>
      <c r="M297" s="222" t="s">
        <v>1</v>
      </c>
      <c r="N297" s="223" t="s">
        <v>42</v>
      </c>
      <c r="O297" s="88"/>
      <c r="P297" s="224">
        <f>O297*H297</f>
        <v>0</v>
      </c>
      <c r="Q297" s="224">
        <v>0.00020000000000000001</v>
      </c>
      <c r="R297" s="224">
        <f>Q297*H297</f>
        <v>0.0177346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174</v>
      </c>
      <c r="AT297" s="226" t="s">
        <v>169</v>
      </c>
      <c r="AU297" s="226" t="s">
        <v>87</v>
      </c>
      <c r="AY297" s="14" t="s">
        <v>167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4" t="s">
        <v>85</v>
      </c>
      <c r="BK297" s="227">
        <f>ROUND(I297*H297,2)</f>
        <v>0</v>
      </c>
      <c r="BL297" s="14" t="s">
        <v>174</v>
      </c>
      <c r="BM297" s="226" t="s">
        <v>684</v>
      </c>
    </row>
    <row r="298" s="2" customFormat="1" ht="14.4" customHeight="1">
      <c r="A298" s="35"/>
      <c r="B298" s="36"/>
      <c r="C298" s="215" t="s">
        <v>685</v>
      </c>
      <c r="D298" s="215" t="s">
        <v>169</v>
      </c>
      <c r="E298" s="216" t="s">
        <v>686</v>
      </c>
      <c r="F298" s="217" t="s">
        <v>687</v>
      </c>
      <c r="G298" s="218" t="s">
        <v>186</v>
      </c>
      <c r="H298" s="219">
        <v>88.673000000000002</v>
      </c>
      <c r="I298" s="220"/>
      <c r="J298" s="221">
        <f>ROUND(I298*H298,2)</f>
        <v>0</v>
      </c>
      <c r="K298" s="217" t="s">
        <v>173</v>
      </c>
      <c r="L298" s="41"/>
      <c r="M298" s="222" t="s">
        <v>1</v>
      </c>
      <c r="N298" s="223" t="s">
        <v>42</v>
      </c>
      <c r="O298" s="88"/>
      <c r="P298" s="224">
        <f>O298*H298</f>
        <v>0</v>
      </c>
      <c r="Q298" s="224">
        <v>0.0033800000000000002</v>
      </c>
      <c r="R298" s="224">
        <f>Q298*H298</f>
        <v>0.29971474000000004</v>
      </c>
      <c r="S298" s="224">
        <v>0</v>
      </c>
      <c r="T298" s="22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6" t="s">
        <v>174</v>
      </c>
      <c r="AT298" s="226" t="s">
        <v>169</v>
      </c>
      <c r="AU298" s="226" t="s">
        <v>87</v>
      </c>
      <c r="AY298" s="14" t="s">
        <v>167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4" t="s">
        <v>85</v>
      </c>
      <c r="BK298" s="227">
        <f>ROUND(I298*H298,2)</f>
        <v>0</v>
      </c>
      <c r="BL298" s="14" t="s">
        <v>174</v>
      </c>
      <c r="BM298" s="226" t="s">
        <v>688</v>
      </c>
    </row>
    <row r="299" s="2" customFormat="1" ht="14.4" customHeight="1">
      <c r="A299" s="35"/>
      <c r="B299" s="36"/>
      <c r="C299" s="215" t="s">
        <v>689</v>
      </c>
      <c r="D299" s="215" t="s">
        <v>169</v>
      </c>
      <c r="E299" s="216" t="s">
        <v>690</v>
      </c>
      <c r="F299" s="217" t="s">
        <v>691</v>
      </c>
      <c r="G299" s="218" t="s">
        <v>186</v>
      </c>
      <c r="H299" s="219">
        <v>642.65099999999995</v>
      </c>
      <c r="I299" s="220"/>
      <c r="J299" s="221">
        <f>ROUND(I299*H299,2)</f>
        <v>0</v>
      </c>
      <c r="K299" s="217" t="s">
        <v>173</v>
      </c>
      <c r="L299" s="41"/>
      <c r="M299" s="222" t="s">
        <v>1</v>
      </c>
      <c r="N299" s="223" t="s">
        <v>42</v>
      </c>
      <c r="O299" s="88"/>
      <c r="P299" s="224">
        <f>O299*H299</f>
        <v>0</v>
      </c>
      <c r="Q299" s="224">
        <v>0.00020000000000000001</v>
      </c>
      <c r="R299" s="224">
        <f>Q299*H299</f>
        <v>0.12853019999999998</v>
      </c>
      <c r="S299" s="224">
        <v>0</v>
      </c>
      <c r="T299" s="22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6" t="s">
        <v>174</v>
      </c>
      <c r="AT299" s="226" t="s">
        <v>169</v>
      </c>
      <c r="AU299" s="226" t="s">
        <v>87</v>
      </c>
      <c r="AY299" s="14" t="s">
        <v>167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4" t="s">
        <v>85</v>
      </c>
      <c r="BK299" s="227">
        <f>ROUND(I299*H299,2)</f>
        <v>0</v>
      </c>
      <c r="BL299" s="14" t="s">
        <v>174</v>
      </c>
      <c r="BM299" s="226" t="s">
        <v>692</v>
      </c>
    </row>
    <row r="300" s="2" customFormat="1" ht="14.4" customHeight="1">
      <c r="A300" s="35"/>
      <c r="B300" s="36"/>
      <c r="C300" s="215" t="s">
        <v>693</v>
      </c>
      <c r="D300" s="215" t="s">
        <v>169</v>
      </c>
      <c r="E300" s="216" t="s">
        <v>694</v>
      </c>
      <c r="F300" s="217" t="s">
        <v>695</v>
      </c>
      <c r="G300" s="218" t="s">
        <v>186</v>
      </c>
      <c r="H300" s="219">
        <v>642.65099999999995</v>
      </c>
      <c r="I300" s="220"/>
      <c r="J300" s="221">
        <f>ROUND(I300*H300,2)</f>
        <v>0</v>
      </c>
      <c r="K300" s="217" t="s">
        <v>173</v>
      </c>
      <c r="L300" s="41"/>
      <c r="M300" s="222" t="s">
        <v>1</v>
      </c>
      <c r="N300" s="223" t="s">
        <v>42</v>
      </c>
      <c r="O300" s="88"/>
      <c r="P300" s="224">
        <f>O300*H300</f>
        <v>0</v>
      </c>
      <c r="Q300" s="224">
        <v>0.0033800000000000002</v>
      </c>
      <c r="R300" s="224">
        <f>Q300*H300</f>
        <v>2.1721603799999998</v>
      </c>
      <c r="S300" s="224">
        <v>0</v>
      </c>
      <c r="T300" s="22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6" t="s">
        <v>174</v>
      </c>
      <c r="AT300" s="226" t="s">
        <v>169</v>
      </c>
      <c r="AU300" s="226" t="s">
        <v>87</v>
      </c>
      <c r="AY300" s="14" t="s">
        <v>167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4" t="s">
        <v>85</v>
      </c>
      <c r="BK300" s="227">
        <f>ROUND(I300*H300,2)</f>
        <v>0</v>
      </c>
      <c r="BL300" s="14" t="s">
        <v>174</v>
      </c>
      <c r="BM300" s="226" t="s">
        <v>696</v>
      </c>
    </row>
    <row r="301" s="2" customFormat="1" ht="14.4" customHeight="1">
      <c r="A301" s="35"/>
      <c r="B301" s="36"/>
      <c r="C301" s="215" t="s">
        <v>697</v>
      </c>
      <c r="D301" s="215" t="s">
        <v>169</v>
      </c>
      <c r="E301" s="216" t="s">
        <v>698</v>
      </c>
      <c r="F301" s="217" t="s">
        <v>699</v>
      </c>
      <c r="G301" s="218" t="s">
        <v>186</v>
      </c>
      <c r="H301" s="219">
        <v>571.79999999999995</v>
      </c>
      <c r="I301" s="220"/>
      <c r="J301" s="221">
        <f>ROUND(I301*H301,2)</f>
        <v>0</v>
      </c>
      <c r="K301" s="217" t="s">
        <v>173</v>
      </c>
      <c r="L301" s="41"/>
      <c r="M301" s="222" t="s">
        <v>1</v>
      </c>
      <c r="N301" s="223" t="s">
        <v>42</v>
      </c>
      <c r="O301" s="88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6" t="s">
        <v>174</v>
      </c>
      <c r="AT301" s="226" t="s">
        <v>169</v>
      </c>
      <c r="AU301" s="226" t="s">
        <v>87</v>
      </c>
      <c r="AY301" s="14" t="s">
        <v>167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4" t="s">
        <v>85</v>
      </c>
      <c r="BK301" s="227">
        <f>ROUND(I301*H301,2)</f>
        <v>0</v>
      </c>
      <c r="BL301" s="14" t="s">
        <v>174</v>
      </c>
      <c r="BM301" s="226" t="s">
        <v>700</v>
      </c>
    </row>
    <row r="302" s="12" customFormat="1" ht="22.8" customHeight="1">
      <c r="A302" s="12"/>
      <c r="B302" s="199"/>
      <c r="C302" s="200"/>
      <c r="D302" s="201" t="s">
        <v>76</v>
      </c>
      <c r="E302" s="213" t="s">
        <v>426</v>
      </c>
      <c r="F302" s="213" t="s">
        <v>701</v>
      </c>
      <c r="G302" s="200"/>
      <c r="H302" s="200"/>
      <c r="I302" s="203"/>
      <c r="J302" s="214">
        <f>BK302</f>
        <v>0</v>
      </c>
      <c r="K302" s="200"/>
      <c r="L302" s="205"/>
      <c r="M302" s="206"/>
      <c r="N302" s="207"/>
      <c r="O302" s="207"/>
      <c r="P302" s="208">
        <f>SUM(P303:P310)</f>
        <v>0</v>
      </c>
      <c r="Q302" s="207"/>
      <c r="R302" s="208">
        <f>SUM(R303:R310)</f>
        <v>194.19130573999999</v>
      </c>
      <c r="S302" s="207"/>
      <c r="T302" s="209">
        <f>SUM(T303:T310)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0" t="s">
        <v>85</v>
      </c>
      <c r="AT302" s="211" t="s">
        <v>76</v>
      </c>
      <c r="AU302" s="211" t="s">
        <v>85</v>
      </c>
      <c r="AY302" s="210" t="s">
        <v>167</v>
      </c>
      <c r="BK302" s="212">
        <f>SUM(BK303:BK310)</f>
        <v>0</v>
      </c>
    </row>
    <row r="303" s="2" customFormat="1" ht="14.4" customHeight="1">
      <c r="A303" s="35"/>
      <c r="B303" s="36"/>
      <c r="C303" s="215" t="s">
        <v>702</v>
      </c>
      <c r="D303" s="215" t="s">
        <v>169</v>
      </c>
      <c r="E303" s="216" t="s">
        <v>703</v>
      </c>
      <c r="F303" s="217" t="s">
        <v>704</v>
      </c>
      <c r="G303" s="218" t="s">
        <v>172</v>
      </c>
      <c r="H303" s="219">
        <v>3</v>
      </c>
      <c r="I303" s="220"/>
      <c r="J303" s="221">
        <f>ROUND(I303*H303,2)</f>
        <v>0</v>
      </c>
      <c r="K303" s="217" t="s">
        <v>173</v>
      </c>
      <c r="L303" s="41"/>
      <c r="M303" s="222" t="s">
        <v>1</v>
      </c>
      <c r="N303" s="223" t="s">
        <v>42</v>
      </c>
      <c r="O303" s="88"/>
      <c r="P303" s="224">
        <f>O303*H303</f>
        <v>0</v>
      </c>
      <c r="Q303" s="224">
        <v>2.3010199999999998</v>
      </c>
      <c r="R303" s="224">
        <f>Q303*H303</f>
        <v>6.90306</v>
      </c>
      <c r="S303" s="224">
        <v>0</v>
      </c>
      <c r="T303" s="22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6" t="s">
        <v>174</v>
      </c>
      <c r="AT303" s="226" t="s">
        <v>169</v>
      </c>
      <c r="AU303" s="226" t="s">
        <v>87</v>
      </c>
      <c r="AY303" s="14" t="s">
        <v>167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4" t="s">
        <v>85</v>
      </c>
      <c r="BK303" s="227">
        <f>ROUND(I303*H303,2)</f>
        <v>0</v>
      </c>
      <c r="BL303" s="14" t="s">
        <v>174</v>
      </c>
      <c r="BM303" s="226" t="s">
        <v>705</v>
      </c>
    </row>
    <row r="304" s="2" customFormat="1" ht="14.4" customHeight="1">
      <c r="A304" s="35"/>
      <c r="B304" s="36"/>
      <c r="C304" s="215" t="s">
        <v>706</v>
      </c>
      <c r="D304" s="215" t="s">
        <v>169</v>
      </c>
      <c r="E304" s="216" t="s">
        <v>707</v>
      </c>
      <c r="F304" s="217" t="s">
        <v>708</v>
      </c>
      <c r="G304" s="218" t="s">
        <v>172</v>
      </c>
      <c r="H304" s="219">
        <v>66</v>
      </c>
      <c r="I304" s="220"/>
      <c r="J304" s="221">
        <f>ROUND(I304*H304,2)</f>
        <v>0</v>
      </c>
      <c r="K304" s="217" t="s">
        <v>173</v>
      </c>
      <c r="L304" s="41"/>
      <c r="M304" s="222" t="s">
        <v>1</v>
      </c>
      <c r="N304" s="223" t="s">
        <v>42</v>
      </c>
      <c r="O304" s="88"/>
      <c r="P304" s="224">
        <f>O304*H304</f>
        <v>0</v>
      </c>
      <c r="Q304" s="224">
        <v>1.6479999999999999</v>
      </c>
      <c r="R304" s="224">
        <f>Q304*H304</f>
        <v>108.768</v>
      </c>
      <c r="S304" s="224">
        <v>0</v>
      </c>
      <c r="T304" s="22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6" t="s">
        <v>174</v>
      </c>
      <c r="AT304" s="226" t="s">
        <v>169</v>
      </c>
      <c r="AU304" s="226" t="s">
        <v>87</v>
      </c>
      <c r="AY304" s="14" t="s">
        <v>167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4" t="s">
        <v>85</v>
      </c>
      <c r="BK304" s="227">
        <f>ROUND(I304*H304,2)</f>
        <v>0</v>
      </c>
      <c r="BL304" s="14" t="s">
        <v>174</v>
      </c>
      <c r="BM304" s="226" t="s">
        <v>709</v>
      </c>
    </row>
    <row r="305" s="2" customFormat="1" ht="19.8" customHeight="1">
      <c r="A305" s="35"/>
      <c r="B305" s="36"/>
      <c r="C305" s="215" t="s">
        <v>710</v>
      </c>
      <c r="D305" s="215" t="s">
        <v>169</v>
      </c>
      <c r="E305" s="216" t="s">
        <v>711</v>
      </c>
      <c r="F305" s="217" t="s">
        <v>712</v>
      </c>
      <c r="G305" s="218" t="s">
        <v>172</v>
      </c>
      <c r="H305" s="219">
        <v>4.992</v>
      </c>
      <c r="I305" s="220"/>
      <c r="J305" s="221">
        <f>ROUND(I305*H305,2)</f>
        <v>0</v>
      </c>
      <c r="K305" s="217" t="s">
        <v>173</v>
      </c>
      <c r="L305" s="41"/>
      <c r="M305" s="222" t="s">
        <v>1</v>
      </c>
      <c r="N305" s="223" t="s">
        <v>42</v>
      </c>
      <c r="O305" s="88"/>
      <c r="P305" s="224">
        <f>O305*H305</f>
        <v>0</v>
      </c>
      <c r="Q305" s="224">
        <v>2.5018699999999998</v>
      </c>
      <c r="R305" s="224">
        <f>Q305*H305</f>
        <v>12.489335039999999</v>
      </c>
      <c r="S305" s="224">
        <v>0</v>
      </c>
      <c r="T305" s="22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6" t="s">
        <v>174</v>
      </c>
      <c r="AT305" s="226" t="s">
        <v>169</v>
      </c>
      <c r="AU305" s="226" t="s">
        <v>87</v>
      </c>
      <c r="AY305" s="14" t="s">
        <v>167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4" t="s">
        <v>85</v>
      </c>
      <c r="BK305" s="227">
        <f>ROUND(I305*H305,2)</f>
        <v>0</v>
      </c>
      <c r="BL305" s="14" t="s">
        <v>174</v>
      </c>
      <c r="BM305" s="226" t="s">
        <v>713</v>
      </c>
    </row>
    <row r="306" s="2" customFormat="1" ht="14.4" customHeight="1">
      <c r="A306" s="35"/>
      <c r="B306" s="36"/>
      <c r="C306" s="215" t="s">
        <v>714</v>
      </c>
      <c r="D306" s="215" t="s">
        <v>169</v>
      </c>
      <c r="E306" s="216" t="s">
        <v>715</v>
      </c>
      <c r="F306" s="217" t="s">
        <v>716</v>
      </c>
      <c r="G306" s="218" t="s">
        <v>186</v>
      </c>
      <c r="H306" s="219">
        <v>578.22000000000003</v>
      </c>
      <c r="I306" s="220"/>
      <c r="J306" s="221">
        <f>ROUND(I306*H306,2)</f>
        <v>0</v>
      </c>
      <c r="K306" s="217" t="s">
        <v>173</v>
      </c>
      <c r="L306" s="41"/>
      <c r="M306" s="222" t="s">
        <v>1</v>
      </c>
      <c r="N306" s="223" t="s">
        <v>42</v>
      </c>
      <c r="O306" s="88"/>
      <c r="P306" s="224">
        <f>O306*H306</f>
        <v>0</v>
      </c>
      <c r="Q306" s="224">
        <v>0.11</v>
      </c>
      <c r="R306" s="224">
        <f>Q306*H306</f>
        <v>63.604200000000006</v>
      </c>
      <c r="S306" s="224">
        <v>0</v>
      </c>
      <c r="T306" s="22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6" t="s">
        <v>174</v>
      </c>
      <c r="AT306" s="226" t="s">
        <v>169</v>
      </c>
      <c r="AU306" s="226" t="s">
        <v>87</v>
      </c>
      <c r="AY306" s="14" t="s">
        <v>167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4" t="s">
        <v>85</v>
      </c>
      <c r="BK306" s="227">
        <f>ROUND(I306*H306,2)</f>
        <v>0</v>
      </c>
      <c r="BL306" s="14" t="s">
        <v>174</v>
      </c>
      <c r="BM306" s="226" t="s">
        <v>717</v>
      </c>
    </row>
    <row r="307" s="2" customFormat="1" ht="14.4" customHeight="1">
      <c r="A307" s="35"/>
      <c r="B307" s="36"/>
      <c r="C307" s="215" t="s">
        <v>718</v>
      </c>
      <c r="D307" s="215" t="s">
        <v>169</v>
      </c>
      <c r="E307" s="216" t="s">
        <v>719</v>
      </c>
      <c r="F307" s="217" t="s">
        <v>720</v>
      </c>
      <c r="G307" s="218" t="s">
        <v>186</v>
      </c>
      <c r="H307" s="219">
        <v>640.63</v>
      </c>
      <c r="I307" s="220"/>
      <c r="J307" s="221">
        <f>ROUND(I307*H307,2)</f>
        <v>0</v>
      </c>
      <c r="K307" s="217" t="s">
        <v>173</v>
      </c>
      <c r="L307" s="41"/>
      <c r="M307" s="222" t="s">
        <v>1</v>
      </c>
      <c r="N307" s="223" t="s">
        <v>42</v>
      </c>
      <c r="O307" s="88"/>
      <c r="P307" s="224">
        <f>O307*H307</f>
        <v>0</v>
      </c>
      <c r="Q307" s="224">
        <v>0.00012999999999999999</v>
      </c>
      <c r="R307" s="224">
        <f>Q307*H307</f>
        <v>0.083281899999999992</v>
      </c>
      <c r="S307" s="224">
        <v>0</v>
      </c>
      <c r="T307" s="22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6" t="s">
        <v>174</v>
      </c>
      <c r="AT307" s="226" t="s">
        <v>169</v>
      </c>
      <c r="AU307" s="226" t="s">
        <v>87</v>
      </c>
      <c r="AY307" s="14" t="s">
        <v>167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4" t="s">
        <v>85</v>
      </c>
      <c r="BK307" s="227">
        <f>ROUND(I307*H307,2)</f>
        <v>0</v>
      </c>
      <c r="BL307" s="14" t="s">
        <v>174</v>
      </c>
      <c r="BM307" s="226" t="s">
        <v>721</v>
      </c>
    </row>
    <row r="308" s="2" customFormat="1" ht="19.8" customHeight="1">
      <c r="A308" s="35"/>
      <c r="B308" s="36"/>
      <c r="C308" s="215" t="s">
        <v>722</v>
      </c>
      <c r="D308" s="215" t="s">
        <v>169</v>
      </c>
      <c r="E308" s="216" t="s">
        <v>723</v>
      </c>
      <c r="F308" s="217" t="s">
        <v>724</v>
      </c>
      <c r="G308" s="218" t="s">
        <v>178</v>
      </c>
      <c r="H308" s="219">
        <v>495.55000000000001</v>
      </c>
      <c r="I308" s="220"/>
      <c r="J308" s="221">
        <f>ROUND(I308*H308,2)</f>
        <v>0</v>
      </c>
      <c r="K308" s="217" t="s">
        <v>173</v>
      </c>
      <c r="L308" s="41"/>
      <c r="M308" s="222" t="s">
        <v>1</v>
      </c>
      <c r="N308" s="223" t="s">
        <v>42</v>
      </c>
      <c r="O308" s="88"/>
      <c r="P308" s="224">
        <f>O308*H308</f>
        <v>0</v>
      </c>
      <c r="Q308" s="224">
        <v>2.0000000000000002E-05</v>
      </c>
      <c r="R308" s="224">
        <f>Q308*H308</f>
        <v>0.0099110000000000014</v>
      </c>
      <c r="S308" s="224">
        <v>0</v>
      </c>
      <c r="T308" s="22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6" t="s">
        <v>174</v>
      </c>
      <c r="AT308" s="226" t="s">
        <v>169</v>
      </c>
      <c r="AU308" s="226" t="s">
        <v>87</v>
      </c>
      <c r="AY308" s="14" t="s">
        <v>167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4" t="s">
        <v>85</v>
      </c>
      <c r="BK308" s="227">
        <f>ROUND(I308*H308,2)</f>
        <v>0</v>
      </c>
      <c r="BL308" s="14" t="s">
        <v>174</v>
      </c>
      <c r="BM308" s="226" t="s">
        <v>725</v>
      </c>
    </row>
    <row r="309" s="2" customFormat="1" ht="14.4" customHeight="1">
      <c r="A309" s="35"/>
      <c r="B309" s="36"/>
      <c r="C309" s="215" t="s">
        <v>726</v>
      </c>
      <c r="D309" s="215" t="s">
        <v>169</v>
      </c>
      <c r="E309" s="216" t="s">
        <v>727</v>
      </c>
      <c r="F309" s="217" t="s">
        <v>728</v>
      </c>
      <c r="G309" s="218" t="s">
        <v>186</v>
      </c>
      <c r="H309" s="219">
        <v>15.688000000000001</v>
      </c>
      <c r="I309" s="220"/>
      <c r="J309" s="221">
        <f>ROUND(I309*H309,2)</f>
        <v>0</v>
      </c>
      <c r="K309" s="217" t="s">
        <v>173</v>
      </c>
      <c r="L309" s="41"/>
      <c r="M309" s="222" t="s">
        <v>1</v>
      </c>
      <c r="N309" s="223" t="s">
        <v>42</v>
      </c>
      <c r="O309" s="88"/>
      <c r="P309" s="224">
        <f>O309*H309</f>
        <v>0</v>
      </c>
      <c r="Q309" s="224">
        <v>0.1231</v>
      </c>
      <c r="R309" s="224">
        <f>Q309*H309</f>
        <v>1.9311928</v>
      </c>
      <c r="S309" s="224">
        <v>0</v>
      </c>
      <c r="T309" s="22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6" t="s">
        <v>174</v>
      </c>
      <c r="AT309" s="226" t="s">
        <v>169</v>
      </c>
      <c r="AU309" s="226" t="s">
        <v>87</v>
      </c>
      <c r="AY309" s="14" t="s">
        <v>167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4" t="s">
        <v>85</v>
      </c>
      <c r="BK309" s="227">
        <f>ROUND(I309*H309,2)</f>
        <v>0</v>
      </c>
      <c r="BL309" s="14" t="s">
        <v>174</v>
      </c>
      <c r="BM309" s="226" t="s">
        <v>729</v>
      </c>
    </row>
    <row r="310" s="2" customFormat="1" ht="14.4" customHeight="1">
      <c r="A310" s="35"/>
      <c r="B310" s="36"/>
      <c r="C310" s="215" t="s">
        <v>730</v>
      </c>
      <c r="D310" s="215" t="s">
        <v>169</v>
      </c>
      <c r="E310" s="216" t="s">
        <v>731</v>
      </c>
      <c r="F310" s="217" t="s">
        <v>732</v>
      </c>
      <c r="G310" s="218" t="s">
        <v>186</v>
      </c>
      <c r="H310" s="219">
        <v>5.2249999999999996</v>
      </c>
      <c r="I310" s="220"/>
      <c r="J310" s="221">
        <f>ROUND(I310*H310,2)</f>
        <v>0</v>
      </c>
      <c r="K310" s="217" t="s">
        <v>173</v>
      </c>
      <c r="L310" s="41"/>
      <c r="M310" s="222" t="s">
        <v>1</v>
      </c>
      <c r="N310" s="223" t="s">
        <v>42</v>
      </c>
      <c r="O310" s="88"/>
      <c r="P310" s="224">
        <f>O310*H310</f>
        <v>0</v>
      </c>
      <c r="Q310" s="224">
        <v>0.076999999999999999</v>
      </c>
      <c r="R310" s="224">
        <f>Q310*H310</f>
        <v>0.40232499999999999</v>
      </c>
      <c r="S310" s="224">
        <v>0</v>
      </c>
      <c r="T310" s="22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6" t="s">
        <v>174</v>
      </c>
      <c r="AT310" s="226" t="s">
        <v>169</v>
      </c>
      <c r="AU310" s="226" t="s">
        <v>87</v>
      </c>
      <c r="AY310" s="14" t="s">
        <v>167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4" t="s">
        <v>85</v>
      </c>
      <c r="BK310" s="227">
        <f>ROUND(I310*H310,2)</f>
        <v>0</v>
      </c>
      <c r="BL310" s="14" t="s">
        <v>174</v>
      </c>
      <c r="BM310" s="226" t="s">
        <v>733</v>
      </c>
    </row>
    <row r="311" s="12" customFormat="1" ht="22.8" customHeight="1">
      <c r="A311" s="12"/>
      <c r="B311" s="199"/>
      <c r="C311" s="200"/>
      <c r="D311" s="201" t="s">
        <v>76</v>
      </c>
      <c r="E311" s="213" t="s">
        <v>204</v>
      </c>
      <c r="F311" s="213" t="s">
        <v>734</v>
      </c>
      <c r="G311" s="200"/>
      <c r="H311" s="200"/>
      <c r="I311" s="203"/>
      <c r="J311" s="214">
        <f>BK311</f>
        <v>0</v>
      </c>
      <c r="K311" s="200"/>
      <c r="L311" s="205"/>
      <c r="M311" s="206"/>
      <c r="N311" s="207"/>
      <c r="O311" s="207"/>
      <c r="P311" s="208">
        <v>0</v>
      </c>
      <c r="Q311" s="207"/>
      <c r="R311" s="208">
        <v>0</v>
      </c>
      <c r="S311" s="207"/>
      <c r="T311" s="209"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0" t="s">
        <v>85</v>
      </c>
      <c r="AT311" s="211" t="s">
        <v>76</v>
      </c>
      <c r="AU311" s="211" t="s">
        <v>85</v>
      </c>
      <c r="AY311" s="210" t="s">
        <v>167</v>
      </c>
      <c r="BK311" s="212">
        <v>0</v>
      </c>
    </row>
    <row r="312" s="12" customFormat="1" ht="22.8" customHeight="1">
      <c r="A312" s="12"/>
      <c r="B312" s="199"/>
      <c r="C312" s="200"/>
      <c r="D312" s="201" t="s">
        <v>76</v>
      </c>
      <c r="E312" s="213" t="s">
        <v>557</v>
      </c>
      <c r="F312" s="213" t="s">
        <v>735</v>
      </c>
      <c r="G312" s="200"/>
      <c r="H312" s="200"/>
      <c r="I312" s="203"/>
      <c r="J312" s="214">
        <f>BK312</f>
        <v>0</v>
      </c>
      <c r="K312" s="200"/>
      <c r="L312" s="205"/>
      <c r="M312" s="206"/>
      <c r="N312" s="207"/>
      <c r="O312" s="207"/>
      <c r="P312" s="208">
        <f>SUM(P313:P319)</f>
        <v>0</v>
      </c>
      <c r="Q312" s="207"/>
      <c r="R312" s="208">
        <f>SUM(R313:R319)</f>
        <v>0.16452279999999997</v>
      </c>
      <c r="S312" s="207"/>
      <c r="T312" s="209">
        <f>SUM(T313:T319)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0" t="s">
        <v>85</v>
      </c>
      <c r="AT312" s="211" t="s">
        <v>76</v>
      </c>
      <c r="AU312" s="211" t="s">
        <v>85</v>
      </c>
      <c r="AY312" s="210" t="s">
        <v>167</v>
      </c>
      <c r="BK312" s="212">
        <f>SUM(BK313:BK319)</f>
        <v>0</v>
      </c>
    </row>
    <row r="313" s="2" customFormat="1" ht="19.8" customHeight="1">
      <c r="A313" s="35"/>
      <c r="B313" s="36"/>
      <c r="C313" s="215" t="s">
        <v>736</v>
      </c>
      <c r="D313" s="215" t="s">
        <v>169</v>
      </c>
      <c r="E313" s="216" t="s">
        <v>737</v>
      </c>
      <c r="F313" s="217" t="s">
        <v>738</v>
      </c>
      <c r="G313" s="218" t="s">
        <v>186</v>
      </c>
      <c r="H313" s="219">
        <v>1606.3499999999999</v>
      </c>
      <c r="I313" s="220"/>
      <c r="J313" s="221">
        <f>ROUND(I313*H313,2)</f>
        <v>0</v>
      </c>
      <c r="K313" s="217" t="s">
        <v>173</v>
      </c>
      <c r="L313" s="41"/>
      <c r="M313" s="222" t="s">
        <v>1</v>
      </c>
      <c r="N313" s="223" t="s">
        <v>42</v>
      </c>
      <c r="O313" s="88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6" t="s">
        <v>174</v>
      </c>
      <c r="AT313" s="226" t="s">
        <v>169</v>
      </c>
      <c r="AU313" s="226" t="s">
        <v>87</v>
      </c>
      <c r="AY313" s="14" t="s">
        <v>167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4" t="s">
        <v>85</v>
      </c>
      <c r="BK313" s="227">
        <f>ROUND(I313*H313,2)</f>
        <v>0</v>
      </c>
      <c r="BL313" s="14" t="s">
        <v>174</v>
      </c>
      <c r="BM313" s="226" t="s">
        <v>739</v>
      </c>
    </row>
    <row r="314" s="2" customFormat="1" ht="19.8" customHeight="1">
      <c r="A314" s="35"/>
      <c r="B314" s="36"/>
      <c r="C314" s="215" t="s">
        <v>740</v>
      </c>
      <c r="D314" s="215" t="s">
        <v>169</v>
      </c>
      <c r="E314" s="216" t="s">
        <v>741</v>
      </c>
      <c r="F314" s="217" t="s">
        <v>742</v>
      </c>
      <c r="G314" s="218" t="s">
        <v>186</v>
      </c>
      <c r="H314" s="219">
        <v>144571.5</v>
      </c>
      <c r="I314" s="220"/>
      <c r="J314" s="221">
        <f>ROUND(I314*H314,2)</f>
        <v>0</v>
      </c>
      <c r="K314" s="217" t="s">
        <v>173</v>
      </c>
      <c r="L314" s="41"/>
      <c r="M314" s="222" t="s">
        <v>1</v>
      </c>
      <c r="N314" s="223" t="s">
        <v>42</v>
      </c>
      <c r="O314" s="88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6" t="s">
        <v>174</v>
      </c>
      <c r="AT314" s="226" t="s">
        <v>169</v>
      </c>
      <c r="AU314" s="226" t="s">
        <v>87</v>
      </c>
      <c r="AY314" s="14" t="s">
        <v>167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4" t="s">
        <v>85</v>
      </c>
      <c r="BK314" s="227">
        <f>ROUND(I314*H314,2)</f>
        <v>0</v>
      </c>
      <c r="BL314" s="14" t="s">
        <v>174</v>
      </c>
      <c r="BM314" s="226" t="s">
        <v>743</v>
      </c>
    </row>
    <row r="315" s="2" customFormat="1" ht="22.2" customHeight="1">
      <c r="A315" s="35"/>
      <c r="B315" s="36"/>
      <c r="C315" s="215" t="s">
        <v>744</v>
      </c>
      <c r="D315" s="215" t="s">
        <v>169</v>
      </c>
      <c r="E315" s="216" t="s">
        <v>745</v>
      </c>
      <c r="F315" s="217" t="s">
        <v>746</v>
      </c>
      <c r="G315" s="218" t="s">
        <v>186</v>
      </c>
      <c r="H315" s="219">
        <v>1606.3499999999999</v>
      </c>
      <c r="I315" s="220"/>
      <c r="J315" s="221">
        <f>ROUND(I315*H315,2)</f>
        <v>0</v>
      </c>
      <c r="K315" s="217" t="s">
        <v>173</v>
      </c>
      <c r="L315" s="41"/>
      <c r="M315" s="222" t="s">
        <v>1</v>
      </c>
      <c r="N315" s="223" t="s">
        <v>42</v>
      </c>
      <c r="O315" s="88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6" t="s">
        <v>174</v>
      </c>
      <c r="AT315" s="226" t="s">
        <v>169</v>
      </c>
      <c r="AU315" s="226" t="s">
        <v>87</v>
      </c>
      <c r="AY315" s="14" t="s">
        <v>167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4" t="s">
        <v>85</v>
      </c>
      <c r="BK315" s="227">
        <f>ROUND(I315*H315,2)</f>
        <v>0</v>
      </c>
      <c r="BL315" s="14" t="s">
        <v>174</v>
      </c>
      <c r="BM315" s="226" t="s">
        <v>747</v>
      </c>
    </row>
    <row r="316" s="2" customFormat="1" ht="14.4" customHeight="1">
      <c r="A316" s="35"/>
      <c r="B316" s="36"/>
      <c r="C316" s="215" t="s">
        <v>748</v>
      </c>
      <c r="D316" s="215" t="s">
        <v>169</v>
      </c>
      <c r="E316" s="216" t="s">
        <v>749</v>
      </c>
      <c r="F316" s="217" t="s">
        <v>750</v>
      </c>
      <c r="G316" s="218" t="s">
        <v>186</v>
      </c>
      <c r="H316" s="219">
        <v>1606.3499999999999</v>
      </c>
      <c r="I316" s="220"/>
      <c r="J316" s="221">
        <f>ROUND(I316*H316,2)</f>
        <v>0</v>
      </c>
      <c r="K316" s="217" t="s">
        <v>173</v>
      </c>
      <c r="L316" s="41"/>
      <c r="M316" s="222" t="s">
        <v>1</v>
      </c>
      <c r="N316" s="223" t="s">
        <v>42</v>
      </c>
      <c r="O316" s="88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6" t="s">
        <v>174</v>
      </c>
      <c r="AT316" s="226" t="s">
        <v>169</v>
      </c>
      <c r="AU316" s="226" t="s">
        <v>87</v>
      </c>
      <c r="AY316" s="14" t="s">
        <v>167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4" t="s">
        <v>85</v>
      </c>
      <c r="BK316" s="227">
        <f>ROUND(I316*H316,2)</f>
        <v>0</v>
      </c>
      <c r="BL316" s="14" t="s">
        <v>174</v>
      </c>
      <c r="BM316" s="226" t="s">
        <v>751</v>
      </c>
    </row>
    <row r="317" s="2" customFormat="1" ht="14.4" customHeight="1">
      <c r="A317" s="35"/>
      <c r="B317" s="36"/>
      <c r="C317" s="215" t="s">
        <v>752</v>
      </c>
      <c r="D317" s="215" t="s">
        <v>169</v>
      </c>
      <c r="E317" s="216" t="s">
        <v>753</v>
      </c>
      <c r="F317" s="217" t="s">
        <v>754</v>
      </c>
      <c r="G317" s="218" t="s">
        <v>186</v>
      </c>
      <c r="H317" s="219">
        <v>144571.5</v>
      </c>
      <c r="I317" s="220"/>
      <c r="J317" s="221">
        <f>ROUND(I317*H317,2)</f>
        <v>0</v>
      </c>
      <c r="K317" s="217" t="s">
        <v>173</v>
      </c>
      <c r="L317" s="41"/>
      <c r="M317" s="222" t="s">
        <v>1</v>
      </c>
      <c r="N317" s="223" t="s">
        <v>42</v>
      </c>
      <c r="O317" s="88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6" t="s">
        <v>174</v>
      </c>
      <c r="AT317" s="226" t="s">
        <v>169</v>
      </c>
      <c r="AU317" s="226" t="s">
        <v>87</v>
      </c>
      <c r="AY317" s="14" t="s">
        <v>167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4" t="s">
        <v>85</v>
      </c>
      <c r="BK317" s="227">
        <f>ROUND(I317*H317,2)</f>
        <v>0</v>
      </c>
      <c r="BL317" s="14" t="s">
        <v>174</v>
      </c>
      <c r="BM317" s="226" t="s">
        <v>755</v>
      </c>
    </row>
    <row r="318" s="2" customFormat="1" ht="14.4" customHeight="1">
      <c r="A318" s="35"/>
      <c r="B318" s="36"/>
      <c r="C318" s="215" t="s">
        <v>756</v>
      </c>
      <c r="D318" s="215" t="s">
        <v>169</v>
      </c>
      <c r="E318" s="216" t="s">
        <v>757</v>
      </c>
      <c r="F318" s="217" t="s">
        <v>758</v>
      </c>
      <c r="G318" s="218" t="s">
        <v>186</v>
      </c>
      <c r="H318" s="219">
        <v>1606.3499999999999</v>
      </c>
      <c r="I318" s="220"/>
      <c r="J318" s="221">
        <f>ROUND(I318*H318,2)</f>
        <v>0</v>
      </c>
      <c r="K318" s="217" t="s">
        <v>173</v>
      </c>
      <c r="L318" s="41"/>
      <c r="M318" s="222" t="s">
        <v>1</v>
      </c>
      <c r="N318" s="223" t="s">
        <v>42</v>
      </c>
      <c r="O318" s="88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6" t="s">
        <v>174</v>
      </c>
      <c r="AT318" s="226" t="s">
        <v>169</v>
      </c>
      <c r="AU318" s="226" t="s">
        <v>87</v>
      </c>
      <c r="AY318" s="14" t="s">
        <v>167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4" t="s">
        <v>85</v>
      </c>
      <c r="BK318" s="227">
        <f>ROUND(I318*H318,2)</f>
        <v>0</v>
      </c>
      <c r="BL318" s="14" t="s">
        <v>174</v>
      </c>
      <c r="BM318" s="226" t="s">
        <v>759</v>
      </c>
    </row>
    <row r="319" s="2" customFormat="1" ht="19.8" customHeight="1">
      <c r="A319" s="35"/>
      <c r="B319" s="36"/>
      <c r="C319" s="215" t="s">
        <v>760</v>
      </c>
      <c r="D319" s="215" t="s">
        <v>169</v>
      </c>
      <c r="E319" s="216" t="s">
        <v>761</v>
      </c>
      <c r="F319" s="217" t="s">
        <v>762</v>
      </c>
      <c r="G319" s="218" t="s">
        <v>186</v>
      </c>
      <c r="H319" s="219">
        <v>1265.56</v>
      </c>
      <c r="I319" s="220"/>
      <c r="J319" s="221">
        <f>ROUND(I319*H319,2)</f>
        <v>0</v>
      </c>
      <c r="K319" s="217" t="s">
        <v>173</v>
      </c>
      <c r="L319" s="41"/>
      <c r="M319" s="222" t="s">
        <v>1</v>
      </c>
      <c r="N319" s="223" t="s">
        <v>42</v>
      </c>
      <c r="O319" s="88"/>
      <c r="P319" s="224">
        <f>O319*H319</f>
        <v>0</v>
      </c>
      <c r="Q319" s="224">
        <v>0.00012999999999999999</v>
      </c>
      <c r="R319" s="224">
        <f>Q319*H319</f>
        <v>0.16452279999999997</v>
      </c>
      <c r="S319" s="224">
        <v>0</v>
      </c>
      <c r="T319" s="22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6" t="s">
        <v>174</v>
      </c>
      <c r="AT319" s="226" t="s">
        <v>169</v>
      </c>
      <c r="AU319" s="226" t="s">
        <v>87</v>
      </c>
      <c r="AY319" s="14" t="s">
        <v>167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4" t="s">
        <v>85</v>
      </c>
      <c r="BK319" s="227">
        <f>ROUND(I319*H319,2)</f>
        <v>0</v>
      </c>
      <c r="BL319" s="14" t="s">
        <v>174</v>
      </c>
      <c r="BM319" s="226" t="s">
        <v>763</v>
      </c>
    </row>
    <row r="320" s="12" customFormat="1" ht="22.8" customHeight="1">
      <c r="A320" s="12"/>
      <c r="B320" s="199"/>
      <c r="C320" s="200"/>
      <c r="D320" s="201" t="s">
        <v>76</v>
      </c>
      <c r="E320" s="213" t="s">
        <v>561</v>
      </c>
      <c r="F320" s="213" t="s">
        <v>764</v>
      </c>
      <c r="G320" s="200"/>
      <c r="H320" s="200"/>
      <c r="I320" s="203"/>
      <c r="J320" s="214">
        <f>BK320</f>
        <v>0</v>
      </c>
      <c r="K320" s="200"/>
      <c r="L320" s="205"/>
      <c r="M320" s="206"/>
      <c r="N320" s="207"/>
      <c r="O320" s="207"/>
      <c r="P320" s="208">
        <f>SUM(P321:P337)</f>
        <v>0</v>
      </c>
      <c r="Q320" s="207"/>
      <c r="R320" s="208">
        <f>SUM(R321:R337)</f>
        <v>9.22936026</v>
      </c>
      <c r="S320" s="207"/>
      <c r="T320" s="209">
        <f>SUM(T321:T337)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0" t="s">
        <v>85</v>
      </c>
      <c r="AT320" s="211" t="s">
        <v>76</v>
      </c>
      <c r="AU320" s="211" t="s">
        <v>85</v>
      </c>
      <c r="AY320" s="210" t="s">
        <v>167</v>
      </c>
      <c r="BK320" s="212">
        <f>SUM(BK321:BK337)</f>
        <v>0</v>
      </c>
    </row>
    <row r="321" s="2" customFormat="1" ht="14.4" customHeight="1">
      <c r="A321" s="35"/>
      <c r="B321" s="36"/>
      <c r="C321" s="215" t="s">
        <v>765</v>
      </c>
      <c r="D321" s="215" t="s">
        <v>169</v>
      </c>
      <c r="E321" s="216" t="s">
        <v>766</v>
      </c>
      <c r="F321" s="217" t="s">
        <v>767</v>
      </c>
      <c r="G321" s="218" t="s">
        <v>186</v>
      </c>
      <c r="H321" s="219">
        <v>1265.29</v>
      </c>
      <c r="I321" s="220"/>
      <c r="J321" s="221">
        <f>ROUND(I321*H321,2)</f>
        <v>0</v>
      </c>
      <c r="K321" s="217" t="s">
        <v>173</v>
      </c>
      <c r="L321" s="41"/>
      <c r="M321" s="222" t="s">
        <v>1</v>
      </c>
      <c r="N321" s="223" t="s">
        <v>42</v>
      </c>
      <c r="O321" s="88"/>
      <c r="P321" s="224">
        <f>O321*H321</f>
        <v>0</v>
      </c>
      <c r="Q321" s="224">
        <v>4.0000000000000003E-05</v>
      </c>
      <c r="R321" s="224">
        <f>Q321*H321</f>
        <v>0.0506116</v>
      </c>
      <c r="S321" s="224">
        <v>0</v>
      </c>
      <c r="T321" s="22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6" t="s">
        <v>174</v>
      </c>
      <c r="AT321" s="226" t="s">
        <v>169</v>
      </c>
      <c r="AU321" s="226" t="s">
        <v>87</v>
      </c>
      <c r="AY321" s="14" t="s">
        <v>167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4" t="s">
        <v>85</v>
      </c>
      <c r="BK321" s="227">
        <f>ROUND(I321*H321,2)</f>
        <v>0</v>
      </c>
      <c r="BL321" s="14" t="s">
        <v>174</v>
      </c>
      <c r="BM321" s="226" t="s">
        <v>768</v>
      </c>
    </row>
    <row r="322" s="2" customFormat="1" ht="14.4" customHeight="1">
      <c r="A322" s="35"/>
      <c r="B322" s="36"/>
      <c r="C322" s="215" t="s">
        <v>769</v>
      </c>
      <c r="D322" s="215" t="s">
        <v>169</v>
      </c>
      <c r="E322" s="216" t="s">
        <v>770</v>
      </c>
      <c r="F322" s="217" t="s">
        <v>771</v>
      </c>
      <c r="G322" s="218" t="s">
        <v>186</v>
      </c>
      <c r="H322" s="219">
        <v>17.010000000000002</v>
      </c>
      <c r="I322" s="220"/>
      <c r="J322" s="221">
        <f>ROUND(I322*H322,2)</f>
        <v>0</v>
      </c>
      <c r="K322" s="217" t="s">
        <v>173</v>
      </c>
      <c r="L322" s="41"/>
      <c r="M322" s="222" t="s">
        <v>1</v>
      </c>
      <c r="N322" s="223" t="s">
        <v>42</v>
      </c>
      <c r="O322" s="88"/>
      <c r="P322" s="224">
        <f>O322*H322</f>
        <v>0</v>
      </c>
      <c r="Q322" s="224">
        <v>0.0012099999999999999</v>
      </c>
      <c r="R322" s="224">
        <f>Q322*H322</f>
        <v>0.020582099999999999</v>
      </c>
      <c r="S322" s="224">
        <v>0</v>
      </c>
      <c r="T322" s="22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6" t="s">
        <v>174</v>
      </c>
      <c r="AT322" s="226" t="s">
        <v>169</v>
      </c>
      <c r="AU322" s="226" t="s">
        <v>87</v>
      </c>
      <c r="AY322" s="14" t="s">
        <v>167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4" t="s">
        <v>85</v>
      </c>
      <c r="BK322" s="227">
        <f>ROUND(I322*H322,2)</f>
        <v>0</v>
      </c>
      <c r="BL322" s="14" t="s">
        <v>174</v>
      </c>
      <c r="BM322" s="226" t="s">
        <v>772</v>
      </c>
    </row>
    <row r="323" s="2" customFormat="1" ht="14.4" customHeight="1">
      <c r="A323" s="35"/>
      <c r="B323" s="36"/>
      <c r="C323" s="215" t="s">
        <v>773</v>
      </c>
      <c r="D323" s="215" t="s">
        <v>169</v>
      </c>
      <c r="E323" s="216" t="s">
        <v>774</v>
      </c>
      <c r="F323" s="217" t="s">
        <v>775</v>
      </c>
      <c r="G323" s="218" t="s">
        <v>321</v>
      </c>
      <c r="H323" s="219">
        <v>5</v>
      </c>
      <c r="I323" s="220"/>
      <c r="J323" s="221">
        <f>ROUND(I323*H323,2)</f>
        <v>0</v>
      </c>
      <c r="K323" s="217" t="s">
        <v>173</v>
      </c>
      <c r="L323" s="41"/>
      <c r="M323" s="222" t="s">
        <v>1</v>
      </c>
      <c r="N323" s="223" t="s">
        <v>42</v>
      </c>
      <c r="O323" s="88"/>
      <c r="P323" s="224">
        <f>O323*H323</f>
        <v>0</v>
      </c>
      <c r="Q323" s="224">
        <v>0.00018000000000000001</v>
      </c>
      <c r="R323" s="224">
        <f>Q323*H323</f>
        <v>0.00090000000000000008</v>
      </c>
      <c r="S323" s="224">
        <v>0</v>
      </c>
      <c r="T323" s="22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6" t="s">
        <v>174</v>
      </c>
      <c r="AT323" s="226" t="s">
        <v>169</v>
      </c>
      <c r="AU323" s="226" t="s">
        <v>87</v>
      </c>
      <c r="AY323" s="14" t="s">
        <v>167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4" t="s">
        <v>85</v>
      </c>
      <c r="BK323" s="227">
        <f>ROUND(I323*H323,2)</f>
        <v>0</v>
      </c>
      <c r="BL323" s="14" t="s">
        <v>174</v>
      </c>
      <c r="BM323" s="226" t="s">
        <v>776</v>
      </c>
    </row>
    <row r="324" s="2" customFormat="1" ht="14.4" customHeight="1">
      <c r="A324" s="35"/>
      <c r="B324" s="36"/>
      <c r="C324" s="228" t="s">
        <v>777</v>
      </c>
      <c r="D324" s="228" t="s">
        <v>225</v>
      </c>
      <c r="E324" s="229" t="s">
        <v>778</v>
      </c>
      <c r="F324" s="230" t="s">
        <v>779</v>
      </c>
      <c r="G324" s="231" t="s">
        <v>321</v>
      </c>
      <c r="H324" s="232">
        <v>5</v>
      </c>
      <c r="I324" s="233"/>
      <c r="J324" s="234">
        <f>ROUND(I324*H324,2)</f>
        <v>0</v>
      </c>
      <c r="K324" s="230" t="s">
        <v>173</v>
      </c>
      <c r="L324" s="235"/>
      <c r="M324" s="236" t="s">
        <v>1</v>
      </c>
      <c r="N324" s="237" t="s">
        <v>42</v>
      </c>
      <c r="O324" s="88"/>
      <c r="P324" s="224">
        <f>O324*H324</f>
        <v>0</v>
      </c>
      <c r="Q324" s="224">
        <v>0.012</v>
      </c>
      <c r="R324" s="224">
        <f>Q324*H324</f>
        <v>0.059999999999999998</v>
      </c>
      <c r="S324" s="224">
        <v>0</v>
      </c>
      <c r="T324" s="22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6" t="s">
        <v>200</v>
      </c>
      <c r="AT324" s="226" t="s">
        <v>225</v>
      </c>
      <c r="AU324" s="226" t="s">
        <v>87</v>
      </c>
      <c r="AY324" s="14" t="s">
        <v>167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4" t="s">
        <v>85</v>
      </c>
      <c r="BK324" s="227">
        <f>ROUND(I324*H324,2)</f>
        <v>0</v>
      </c>
      <c r="BL324" s="14" t="s">
        <v>174</v>
      </c>
      <c r="BM324" s="226" t="s">
        <v>780</v>
      </c>
    </row>
    <row r="325" s="2" customFormat="1" ht="14.4" customHeight="1">
      <c r="A325" s="35"/>
      <c r="B325" s="36"/>
      <c r="C325" s="215" t="s">
        <v>781</v>
      </c>
      <c r="D325" s="215" t="s">
        <v>169</v>
      </c>
      <c r="E325" s="216" t="s">
        <v>782</v>
      </c>
      <c r="F325" s="217" t="s">
        <v>783</v>
      </c>
      <c r="G325" s="218" t="s">
        <v>321</v>
      </c>
      <c r="H325" s="219">
        <v>40</v>
      </c>
      <c r="I325" s="220"/>
      <c r="J325" s="221">
        <f>ROUND(I325*H325,2)</f>
        <v>0</v>
      </c>
      <c r="K325" s="217" t="s">
        <v>173</v>
      </c>
      <c r="L325" s="41"/>
      <c r="M325" s="222" t="s">
        <v>1</v>
      </c>
      <c r="N325" s="223" t="s">
        <v>42</v>
      </c>
      <c r="O325" s="88"/>
      <c r="P325" s="224">
        <f>O325*H325</f>
        <v>0</v>
      </c>
      <c r="Q325" s="224">
        <v>0.0023400000000000001</v>
      </c>
      <c r="R325" s="224">
        <f>Q325*H325</f>
        <v>0.093600000000000003</v>
      </c>
      <c r="S325" s="224">
        <v>0</v>
      </c>
      <c r="T325" s="22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6" t="s">
        <v>174</v>
      </c>
      <c r="AT325" s="226" t="s">
        <v>169</v>
      </c>
      <c r="AU325" s="226" t="s">
        <v>87</v>
      </c>
      <c r="AY325" s="14" t="s">
        <v>167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4" t="s">
        <v>85</v>
      </c>
      <c r="BK325" s="227">
        <f>ROUND(I325*H325,2)</f>
        <v>0</v>
      </c>
      <c r="BL325" s="14" t="s">
        <v>174</v>
      </c>
      <c r="BM325" s="226" t="s">
        <v>784</v>
      </c>
    </row>
    <row r="326" s="2" customFormat="1" ht="14.4" customHeight="1">
      <c r="A326" s="35"/>
      <c r="B326" s="36"/>
      <c r="C326" s="228" t="s">
        <v>785</v>
      </c>
      <c r="D326" s="228" t="s">
        <v>225</v>
      </c>
      <c r="E326" s="229" t="s">
        <v>786</v>
      </c>
      <c r="F326" s="230" t="s">
        <v>787</v>
      </c>
      <c r="G326" s="231" t="s">
        <v>321</v>
      </c>
      <c r="H326" s="232">
        <v>40</v>
      </c>
      <c r="I326" s="233"/>
      <c r="J326" s="234">
        <f>ROUND(I326*H326,2)</f>
        <v>0</v>
      </c>
      <c r="K326" s="230" t="s">
        <v>1</v>
      </c>
      <c r="L326" s="235"/>
      <c r="M326" s="236" t="s">
        <v>1</v>
      </c>
      <c r="N326" s="237" t="s">
        <v>42</v>
      </c>
      <c r="O326" s="88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6" t="s">
        <v>200</v>
      </c>
      <c r="AT326" s="226" t="s">
        <v>225</v>
      </c>
      <c r="AU326" s="226" t="s">
        <v>87</v>
      </c>
      <c r="AY326" s="14" t="s">
        <v>167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4" t="s">
        <v>85</v>
      </c>
      <c r="BK326" s="227">
        <f>ROUND(I326*H326,2)</f>
        <v>0</v>
      </c>
      <c r="BL326" s="14" t="s">
        <v>174</v>
      </c>
      <c r="BM326" s="226" t="s">
        <v>788</v>
      </c>
    </row>
    <row r="327" s="2" customFormat="1">
      <c r="A327" s="35"/>
      <c r="B327" s="36"/>
      <c r="C327" s="37"/>
      <c r="D327" s="238" t="s">
        <v>371</v>
      </c>
      <c r="E327" s="37"/>
      <c r="F327" s="239" t="s">
        <v>372</v>
      </c>
      <c r="G327" s="37"/>
      <c r="H327" s="37"/>
      <c r="I327" s="240"/>
      <c r="J327" s="37"/>
      <c r="K327" s="37"/>
      <c r="L327" s="41"/>
      <c r="M327" s="241"/>
      <c r="N327" s="242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371</v>
      </c>
      <c r="AU327" s="14" t="s">
        <v>87</v>
      </c>
    </row>
    <row r="328" s="2" customFormat="1" ht="14.4" customHeight="1">
      <c r="A328" s="35"/>
      <c r="B328" s="36"/>
      <c r="C328" s="215" t="s">
        <v>789</v>
      </c>
      <c r="D328" s="215" t="s">
        <v>169</v>
      </c>
      <c r="E328" s="216" t="s">
        <v>790</v>
      </c>
      <c r="F328" s="217" t="s">
        <v>791</v>
      </c>
      <c r="G328" s="218" t="s">
        <v>321</v>
      </c>
      <c r="H328" s="219">
        <v>100</v>
      </c>
      <c r="I328" s="220"/>
      <c r="J328" s="221">
        <f>ROUND(I328*H328,2)</f>
        <v>0</v>
      </c>
      <c r="K328" s="217" t="s">
        <v>173</v>
      </c>
      <c r="L328" s="41"/>
      <c r="M328" s="222" t="s">
        <v>1</v>
      </c>
      <c r="N328" s="223" t="s">
        <v>42</v>
      </c>
      <c r="O328" s="88"/>
      <c r="P328" s="224">
        <f>O328*H328</f>
        <v>0</v>
      </c>
      <c r="Q328" s="224">
        <v>1.0000000000000001E-05</v>
      </c>
      <c r="R328" s="224">
        <f>Q328*H328</f>
        <v>0.001</v>
      </c>
      <c r="S328" s="224">
        <v>0</v>
      </c>
      <c r="T328" s="22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6" t="s">
        <v>174</v>
      </c>
      <c r="AT328" s="226" t="s">
        <v>169</v>
      </c>
      <c r="AU328" s="226" t="s">
        <v>87</v>
      </c>
      <c r="AY328" s="14" t="s">
        <v>167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4" t="s">
        <v>85</v>
      </c>
      <c r="BK328" s="227">
        <f>ROUND(I328*H328,2)</f>
        <v>0</v>
      </c>
      <c r="BL328" s="14" t="s">
        <v>174</v>
      </c>
      <c r="BM328" s="226" t="s">
        <v>792</v>
      </c>
    </row>
    <row r="329" s="2" customFormat="1" ht="14.4" customHeight="1">
      <c r="A329" s="35"/>
      <c r="B329" s="36"/>
      <c r="C329" s="215" t="s">
        <v>793</v>
      </c>
      <c r="D329" s="215" t="s">
        <v>169</v>
      </c>
      <c r="E329" s="216" t="s">
        <v>794</v>
      </c>
      <c r="F329" s="217" t="s">
        <v>795</v>
      </c>
      <c r="G329" s="218" t="s">
        <v>321</v>
      </c>
      <c r="H329" s="219">
        <v>100</v>
      </c>
      <c r="I329" s="220"/>
      <c r="J329" s="221">
        <f>ROUND(I329*H329,2)</f>
        <v>0</v>
      </c>
      <c r="K329" s="217" t="s">
        <v>173</v>
      </c>
      <c r="L329" s="41"/>
      <c r="M329" s="222" t="s">
        <v>1</v>
      </c>
      <c r="N329" s="223" t="s">
        <v>42</v>
      </c>
      <c r="O329" s="88"/>
      <c r="P329" s="224">
        <f>O329*H329</f>
        <v>0</v>
      </c>
      <c r="Q329" s="224">
        <v>4.0000000000000003E-05</v>
      </c>
      <c r="R329" s="224">
        <f>Q329*H329</f>
        <v>0.0040000000000000001</v>
      </c>
      <c r="S329" s="224">
        <v>0</v>
      </c>
      <c r="T329" s="225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6" t="s">
        <v>174</v>
      </c>
      <c r="AT329" s="226" t="s">
        <v>169</v>
      </c>
      <c r="AU329" s="226" t="s">
        <v>87</v>
      </c>
      <c r="AY329" s="14" t="s">
        <v>167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4" t="s">
        <v>85</v>
      </c>
      <c r="BK329" s="227">
        <f>ROUND(I329*H329,2)</f>
        <v>0</v>
      </c>
      <c r="BL329" s="14" t="s">
        <v>174</v>
      </c>
      <c r="BM329" s="226" t="s">
        <v>796</v>
      </c>
    </row>
    <row r="330" s="2" customFormat="1" ht="14.4" customHeight="1">
      <c r="A330" s="35"/>
      <c r="B330" s="36"/>
      <c r="C330" s="215" t="s">
        <v>797</v>
      </c>
      <c r="D330" s="215" t="s">
        <v>169</v>
      </c>
      <c r="E330" s="216" t="s">
        <v>798</v>
      </c>
      <c r="F330" s="217" t="s">
        <v>799</v>
      </c>
      <c r="G330" s="218" t="s">
        <v>321</v>
      </c>
      <c r="H330" s="219">
        <v>100</v>
      </c>
      <c r="I330" s="220"/>
      <c r="J330" s="221">
        <f>ROUND(I330*H330,2)</f>
        <v>0</v>
      </c>
      <c r="K330" s="217" t="s">
        <v>173</v>
      </c>
      <c r="L330" s="41"/>
      <c r="M330" s="222" t="s">
        <v>1</v>
      </c>
      <c r="N330" s="223" t="s">
        <v>42</v>
      </c>
      <c r="O330" s="88"/>
      <c r="P330" s="224">
        <f>O330*H330</f>
        <v>0</v>
      </c>
      <c r="Q330" s="224">
        <v>6.9999999999999994E-05</v>
      </c>
      <c r="R330" s="224">
        <f>Q330*H330</f>
        <v>0.0069999999999999993</v>
      </c>
      <c r="S330" s="224">
        <v>0</v>
      </c>
      <c r="T330" s="22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6" t="s">
        <v>174</v>
      </c>
      <c r="AT330" s="226" t="s">
        <v>169</v>
      </c>
      <c r="AU330" s="226" t="s">
        <v>87</v>
      </c>
      <c r="AY330" s="14" t="s">
        <v>167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4" t="s">
        <v>85</v>
      </c>
      <c r="BK330" s="227">
        <f>ROUND(I330*H330,2)</f>
        <v>0</v>
      </c>
      <c r="BL330" s="14" t="s">
        <v>174</v>
      </c>
      <c r="BM330" s="226" t="s">
        <v>800</v>
      </c>
    </row>
    <row r="331" s="2" customFormat="1" ht="14.4" customHeight="1">
      <c r="A331" s="35"/>
      <c r="B331" s="36"/>
      <c r="C331" s="215" t="s">
        <v>801</v>
      </c>
      <c r="D331" s="215" t="s">
        <v>169</v>
      </c>
      <c r="E331" s="216" t="s">
        <v>802</v>
      </c>
      <c r="F331" s="217" t="s">
        <v>803</v>
      </c>
      <c r="G331" s="218" t="s">
        <v>321</v>
      </c>
      <c r="H331" s="219">
        <v>2</v>
      </c>
      <c r="I331" s="220"/>
      <c r="J331" s="221">
        <f>ROUND(I331*H331,2)</f>
        <v>0</v>
      </c>
      <c r="K331" s="217" t="s">
        <v>173</v>
      </c>
      <c r="L331" s="41"/>
      <c r="M331" s="222" t="s">
        <v>1</v>
      </c>
      <c r="N331" s="223" t="s">
        <v>42</v>
      </c>
      <c r="O331" s="88"/>
      <c r="P331" s="224">
        <f>O331*H331</f>
        <v>0</v>
      </c>
      <c r="Q331" s="224">
        <v>0.045969999999999997</v>
      </c>
      <c r="R331" s="224">
        <f>Q331*H331</f>
        <v>0.091939999999999994</v>
      </c>
      <c r="S331" s="224">
        <v>0</v>
      </c>
      <c r="T331" s="22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6" t="s">
        <v>174</v>
      </c>
      <c r="AT331" s="226" t="s">
        <v>169</v>
      </c>
      <c r="AU331" s="226" t="s">
        <v>87</v>
      </c>
      <c r="AY331" s="14" t="s">
        <v>167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4" t="s">
        <v>85</v>
      </c>
      <c r="BK331" s="227">
        <f>ROUND(I331*H331,2)</f>
        <v>0</v>
      </c>
      <c r="BL331" s="14" t="s">
        <v>174</v>
      </c>
      <c r="BM331" s="226" t="s">
        <v>804</v>
      </c>
    </row>
    <row r="332" s="2" customFormat="1" ht="14.4" customHeight="1">
      <c r="A332" s="35"/>
      <c r="B332" s="36"/>
      <c r="C332" s="228" t="s">
        <v>805</v>
      </c>
      <c r="D332" s="228" t="s">
        <v>225</v>
      </c>
      <c r="E332" s="229" t="s">
        <v>806</v>
      </c>
      <c r="F332" s="230" t="s">
        <v>807</v>
      </c>
      <c r="G332" s="231" t="s">
        <v>321</v>
      </c>
      <c r="H332" s="232">
        <v>2</v>
      </c>
      <c r="I332" s="233"/>
      <c r="J332" s="234">
        <f>ROUND(I332*H332,2)</f>
        <v>0</v>
      </c>
      <c r="K332" s="230" t="s">
        <v>173</v>
      </c>
      <c r="L332" s="235"/>
      <c r="M332" s="236" t="s">
        <v>1</v>
      </c>
      <c r="N332" s="237" t="s">
        <v>42</v>
      </c>
      <c r="O332" s="88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6" t="s">
        <v>200</v>
      </c>
      <c r="AT332" s="226" t="s">
        <v>225</v>
      </c>
      <c r="AU332" s="226" t="s">
        <v>87</v>
      </c>
      <c r="AY332" s="14" t="s">
        <v>167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4" t="s">
        <v>85</v>
      </c>
      <c r="BK332" s="227">
        <f>ROUND(I332*H332,2)</f>
        <v>0</v>
      </c>
      <c r="BL332" s="14" t="s">
        <v>174</v>
      </c>
      <c r="BM332" s="226" t="s">
        <v>808</v>
      </c>
    </row>
    <row r="333" s="2" customFormat="1">
      <c r="A333" s="35"/>
      <c r="B333" s="36"/>
      <c r="C333" s="37"/>
      <c r="D333" s="238" t="s">
        <v>371</v>
      </c>
      <c r="E333" s="37"/>
      <c r="F333" s="239" t="s">
        <v>372</v>
      </c>
      <c r="G333" s="37"/>
      <c r="H333" s="37"/>
      <c r="I333" s="240"/>
      <c r="J333" s="37"/>
      <c r="K333" s="37"/>
      <c r="L333" s="41"/>
      <c r="M333" s="241"/>
      <c r="N333" s="242"/>
      <c r="O333" s="88"/>
      <c r="P333" s="88"/>
      <c r="Q333" s="88"/>
      <c r="R333" s="88"/>
      <c r="S333" s="88"/>
      <c r="T333" s="89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371</v>
      </c>
      <c r="AU333" s="14" t="s">
        <v>87</v>
      </c>
    </row>
    <row r="334" s="2" customFormat="1" ht="14.4" customHeight="1">
      <c r="A334" s="35"/>
      <c r="B334" s="36"/>
      <c r="C334" s="215" t="s">
        <v>809</v>
      </c>
      <c r="D334" s="215" t="s">
        <v>169</v>
      </c>
      <c r="E334" s="216" t="s">
        <v>810</v>
      </c>
      <c r="F334" s="217" t="s">
        <v>811</v>
      </c>
      <c r="G334" s="218" t="s">
        <v>178</v>
      </c>
      <c r="H334" s="219">
        <v>41.5</v>
      </c>
      <c r="I334" s="220"/>
      <c r="J334" s="221">
        <f>ROUND(I334*H334,2)</f>
        <v>0</v>
      </c>
      <c r="K334" s="217" t="s">
        <v>173</v>
      </c>
      <c r="L334" s="41"/>
      <c r="M334" s="222" t="s">
        <v>1</v>
      </c>
      <c r="N334" s="223" t="s">
        <v>42</v>
      </c>
      <c r="O334" s="88"/>
      <c r="P334" s="224">
        <f>O334*H334</f>
        <v>0</v>
      </c>
      <c r="Q334" s="224">
        <v>0.1295</v>
      </c>
      <c r="R334" s="224">
        <f>Q334*H334</f>
        <v>5.37425</v>
      </c>
      <c r="S334" s="224">
        <v>0</v>
      </c>
      <c r="T334" s="22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6" t="s">
        <v>174</v>
      </c>
      <c r="AT334" s="226" t="s">
        <v>169</v>
      </c>
      <c r="AU334" s="226" t="s">
        <v>87</v>
      </c>
      <c r="AY334" s="14" t="s">
        <v>167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4" t="s">
        <v>85</v>
      </c>
      <c r="BK334" s="227">
        <f>ROUND(I334*H334,2)</f>
        <v>0</v>
      </c>
      <c r="BL334" s="14" t="s">
        <v>174</v>
      </c>
      <c r="BM334" s="226" t="s">
        <v>812</v>
      </c>
    </row>
    <row r="335" s="2" customFormat="1" ht="14.4" customHeight="1">
      <c r="A335" s="35"/>
      <c r="B335" s="36"/>
      <c r="C335" s="228" t="s">
        <v>813</v>
      </c>
      <c r="D335" s="228" t="s">
        <v>225</v>
      </c>
      <c r="E335" s="229" t="s">
        <v>814</v>
      </c>
      <c r="F335" s="230" t="s">
        <v>815</v>
      </c>
      <c r="G335" s="231" t="s">
        <v>178</v>
      </c>
      <c r="H335" s="232">
        <v>42.329999999999998</v>
      </c>
      <c r="I335" s="233"/>
      <c r="J335" s="234">
        <f>ROUND(I335*H335,2)</f>
        <v>0</v>
      </c>
      <c r="K335" s="230" t="s">
        <v>173</v>
      </c>
      <c r="L335" s="235"/>
      <c r="M335" s="236" t="s">
        <v>1</v>
      </c>
      <c r="N335" s="237" t="s">
        <v>42</v>
      </c>
      <c r="O335" s="88"/>
      <c r="P335" s="224">
        <f>O335*H335</f>
        <v>0</v>
      </c>
      <c r="Q335" s="224">
        <v>0.033500000000000002</v>
      </c>
      <c r="R335" s="224">
        <f>Q335*H335</f>
        <v>1.4180550000000001</v>
      </c>
      <c r="S335" s="224">
        <v>0</v>
      </c>
      <c r="T335" s="22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6" t="s">
        <v>200</v>
      </c>
      <c r="AT335" s="226" t="s">
        <v>225</v>
      </c>
      <c r="AU335" s="226" t="s">
        <v>87</v>
      </c>
      <c r="AY335" s="14" t="s">
        <v>167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4" t="s">
        <v>85</v>
      </c>
      <c r="BK335" s="227">
        <f>ROUND(I335*H335,2)</f>
        <v>0</v>
      </c>
      <c r="BL335" s="14" t="s">
        <v>174</v>
      </c>
      <c r="BM335" s="226" t="s">
        <v>816</v>
      </c>
    </row>
    <row r="336" s="2" customFormat="1">
      <c r="A336" s="35"/>
      <c r="B336" s="36"/>
      <c r="C336" s="37"/>
      <c r="D336" s="238" t="s">
        <v>371</v>
      </c>
      <c r="E336" s="37"/>
      <c r="F336" s="239" t="s">
        <v>372</v>
      </c>
      <c r="G336" s="37"/>
      <c r="H336" s="37"/>
      <c r="I336" s="240"/>
      <c r="J336" s="37"/>
      <c r="K336" s="37"/>
      <c r="L336" s="41"/>
      <c r="M336" s="241"/>
      <c r="N336" s="242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371</v>
      </c>
      <c r="AU336" s="14" t="s">
        <v>87</v>
      </c>
    </row>
    <row r="337" s="2" customFormat="1" ht="14.4" customHeight="1">
      <c r="A337" s="35"/>
      <c r="B337" s="36"/>
      <c r="C337" s="215" t="s">
        <v>817</v>
      </c>
      <c r="D337" s="215" t="s">
        <v>169</v>
      </c>
      <c r="E337" s="216" t="s">
        <v>818</v>
      </c>
      <c r="F337" s="217" t="s">
        <v>819</v>
      </c>
      <c r="G337" s="218" t="s">
        <v>172</v>
      </c>
      <c r="H337" s="219">
        <v>0.93400000000000005</v>
      </c>
      <c r="I337" s="220"/>
      <c r="J337" s="221">
        <f>ROUND(I337*H337,2)</f>
        <v>0</v>
      </c>
      <c r="K337" s="217" t="s">
        <v>173</v>
      </c>
      <c r="L337" s="41"/>
      <c r="M337" s="222" t="s">
        <v>1</v>
      </c>
      <c r="N337" s="223" t="s">
        <v>42</v>
      </c>
      <c r="O337" s="88"/>
      <c r="P337" s="224">
        <f>O337*H337</f>
        <v>0</v>
      </c>
      <c r="Q337" s="224">
        <v>2.2563399999999998</v>
      </c>
      <c r="R337" s="224">
        <f>Q337*H337</f>
        <v>2.1074215600000001</v>
      </c>
      <c r="S337" s="224">
        <v>0</v>
      </c>
      <c r="T337" s="22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6" t="s">
        <v>174</v>
      </c>
      <c r="AT337" s="226" t="s">
        <v>169</v>
      </c>
      <c r="AU337" s="226" t="s">
        <v>87</v>
      </c>
      <c r="AY337" s="14" t="s">
        <v>167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4" t="s">
        <v>85</v>
      </c>
      <c r="BK337" s="227">
        <f>ROUND(I337*H337,2)</f>
        <v>0</v>
      </c>
      <c r="BL337" s="14" t="s">
        <v>174</v>
      </c>
      <c r="BM337" s="226" t="s">
        <v>820</v>
      </c>
    </row>
    <row r="338" s="12" customFormat="1" ht="22.8" customHeight="1">
      <c r="A338" s="12"/>
      <c r="B338" s="199"/>
      <c r="C338" s="200"/>
      <c r="D338" s="201" t="s">
        <v>76</v>
      </c>
      <c r="E338" s="213" t="s">
        <v>565</v>
      </c>
      <c r="F338" s="213" t="s">
        <v>821</v>
      </c>
      <c r="G338" s="200"/>
      <c r="H338" s="200"/>
      <c r="I338" s="203"/>
      <c r="J338" s="214">
        <f>BK338</f>
        <v>0</v>
      </c>
      <c r="K338" s="200"/>
      <c r="L338" s="205"/>
      <c r="M338" s="206"/>
      <c r="N338" s="207"/>
      <c r="O338" s="207"/>
      <c r="P338" s="208">
        <f>SUM(P339:P359)</f>
        <v>0</v>
      </c>
      <c r="Q338" s="207"/>
      <c r="R338" s="208">
        <f>SUM(R339:R359)</f>
        <v>0.017500000000000002</v>
      </c>
      <c r="S338" s="207"/>
      <c r="T338" s="209">
        <f>SUM(T339:T359)</f>
        <v>131.75212999999999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0" t="s">
        <v>85</v>
      </c>
      <c r="AT338" s="211" t="s">
        <v>76</v>
      </c>
      <c r="AU338" s="211" t="s">
        <v>85</v>
      </c>
      <c r="AY338" s="210" t="s">
        <v>167</v>
      </c>
      <c r="BK338" s="212">
        <f>SUM(BK339:BK359)</f>
        <v>0</v>
      </c>
    </row>
    <row r="339" s="2" customFormat="1" ht="14.4" customHeight="1">
      <c r="A339" s="35"/>
      <c r="B339" s="36"/>
      <c r="C339" s="215" t="s">
        <v>822</v>
      </c>
      <c r="D339" s="215" t="s">
        <v>169</v>
      </c>
      <c r="E339" s="216" t="s">
        <v>823</v>
      </c>
      <c r="F339" s="217" t="s">
        <v>824</v>
      </c>
      <c r="G339" s="218" t="s">
        <v>172</v>
      </c>
      <c r="H339" s="219">
        <v>17.712</v>
      </c>
      <c r="I339" s="220"/>
      <c r="J339" s="221">
        <f>ROUND(I339*H339,2)</f>
        <v>0</v>
      </c>
      <c r="K339" s="217" t="s">
        <v>173</v>
      </c>
      <c r="L339" s="41"/>
      <c r="M339" s="222" t="s">
        <v>1</v>
      </c>
      <c r="N339" s="223" t="s">
        <v>42</v>
      </c>
      <c r="O339" s="88"/>
      <c r="P339" s="224">
        <f>O339*H339</f>
        <v>0</v>
      </c>
      <c r="Q339" s="224">
        <v>0</v>
      </c>
      <c r="R339" s="224">
        <f>Q339*H339</f>
        <v>0</v>
      </c>
      <c r="S339" s="224">
        <v>2.3999999999999999</v>
      </c>
      <c r="T339" s="225">
        <f>S339*H339</f>
        <v>42.508800000000001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6" t="s">
        <v>174</v>
      </c>
      <c r="AT339" s="226" t="s">
        <v>169</v>
      </c>
      <c r="AU339" s="226" t="s">
        <v>87</v>
      </c>
      <c r="AY339" s="14" t="s">
        <v>167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4" t="s">
        <v>85</v>
      </c>
      <c r="BK339" s="227">
        <f>ROUND(I339*H339,2)</f>
        <v>0</v>
      </c>
      <c r="BL339" s="14" t="s">
        <v>174</v>
      </c>
      <c r="BM339" s="226" t="s">
        <v>825</v>
      </c>
    </row>
    <row r="340" s="2" customFormat="1" ht="14.4" customHeight="1">
      <c r="A340" s="35"/>
      <c r="B340" s="36"/>
      <c r="C340" s="215" t="s">
        <v>826</v>
      </c>
      <c r="D340" s="215" t="s">
        <v>169</v>
      </c>
      <c r="E340" s="216" t="s">
        <v>827</v>
      </c>
      <c r="F340" s="217" t="s">
        <v>828</v>
      </c>
      <c r="G340" s="218" t="s">
        <v>186</v>
      </c>
      <c r="H340" s="219">
        <v>14.060000000000001</v>
      </c>
      <c r="I340" s="220"/>
      <c r="J340" s="221">
        <f>ROUND(I340*H340,2)</f>
        <v>0</v>
      </c>
      <c r="K340" s="217" t="s">
        <v>173</v>
      </c>
      <c r="L340" s="41"/>
      <c r="M340" s="222" t="s">
        <v>1</v>
      </c>
      <c r="N340" s="223" t="s">
        <v>42</v>
      </c>
      <c r="O340" s="88"/>
      <c r="P340" s="224">
        <f>O340*H340</f>
        <v>0</v>
      </c>
      <c r="Q340" s="224">
        <v>0</v>
      </c>
      <c r="R340" s="224">
        <f>Q340*H340</f>
        <v>0</v>
      </c>
      <c r="S340" s="224">
        <v>0.035000000000000003</v>
      </c>
      <c r="T340" s="225">
        <f>S340*H340</f>
        <v>0.49210000000000004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6" t="s">
        <v>174</v>
      </c>
      <c r="AT340" s="226" t="s">
        <v>169</v>
      </c>
      <c r="AU340" s="226" t="s">
        <v>87</v>
      </c>
      <c r="AY340" s="14" t="s">
        <v>167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4" t="s">
        <v>85</v>
      </c>
      <c r="BK340" s="227">
        <f>ROUND(I340*H340,2)</f>
        <v>0</v>
      </c>
      <c r="BL340" s="14" t="s">
        <v>174</v>
      </c>
      <c r="BM340" s="226" t="s">
        <v>829</v>
      </c>
    </row>
    <row r="341" s="2" customFormat="1" ht="14.4" customHeight="1">
      <c r="A341" s="35"/>
      <c r="B341" s="36"/>
      <c r="C341" s="215" t="s">
        <v>830</v>
      </c>
      <c r="D341" s="215" t="s">
        <v>169</v>
      </c>
      <c r="E341" s="216" t="s">
        <v>831</v>
      </c>
      <c r="F341" s="217" t="s">
        <v>832</v>
      </c>
      <c r="G341" s="218" t="s">
        <v>178</v>
      </c>
      <c r="H341" s="219">
        <v>139.59999999999999</v>
      </c>
      <c r="I341" s="220"/>
      <c r="J341" s="221">
        <f>ROUND(I341*H341,2)</f>
        <v>0</v>
      </c>
      <c r="K341" s="217" t="s">
        <v>173</v>
      </c>
      <c r="L341" s="41"/>
      <c r="M341" s="222" t="s">
        <v>1</v>
      </c>
      <c r="N341" s="223" t="s">
        <v>42</v>
      </c>
      <c r="O341" s="88"/>
      <c r="P341" s="224">
        <f>O341*H341</f>
        <v>0</v>
      </c>
      <c r="Q341" s="224">
        <v>0</v>
      </c>
      <c r="R341" s="224">
        <f>Q341*H341</f>
        <v>0</v>
      </c>
      <c r="S341" s="224">
        <v>0.187</v>
      </c>
      <c r="T341" s="225">
        <f>S341*H341</f>
        <v>26.1052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6" t="s">
        <v>174</v>
      </c>
      <c r="AT341" s="226" t="s">
        <v>169</v>
      </c>
      <c r="AU341" s="226" t="s">
        <v>87</v>
      </c>
      <c r="AY341" s="14" t="s">
        <v>167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4" t="s">
        <v>85</v>
      </c>
      <c r="BK341" s="227">
        <f>ROUND(I341*H341,2)</f>
        <v>0</v>
      </c>
      <c r="BL341" s="14" t="s">
        <v>174</v>
      </c>
      <c r="BM341" s="226" t="s">
        <v>833</v>
      </c>
    </row>
    <row r="342" s="2" customFormat="1" ht="22.2" customHeight="1">
      <c r="A342" s="35"/>
      <c r="B342" s="36"/>
      <c r="C342" s="215" t="s">
        <v>834</v>
      </c>
      <c r="D342" s="215" t="s">
        <v>169</v>
      </c>
      <c r="E342" s="216" t="s">
        <v>835</v>
      </c>
      <c r="F342" s="217" t="s">
        <v>836</v>
      </c>
      <c r="G342" s="218" t="s">
        <v>178</v>
      </c>
      <c r="H342" s="219">
        <v>140</v>
      </c>
      <c r="I342" s="220"/>
      <c r="J342" s="221">
        <f>ROUND(I342*H342,2)</f>
        <v>0</v>
      </c>
      <c r="K342" s="217" t="s">
        <v>173</v>
      </c>
      <c r="L342" s="41"/>
      <c r="M342" s="222" t="s">
        <v>1</v>
      </c>
      <c r="N342" s="223" t="s">
        <v>42</v>
      </c>
      <c r="O342" s="88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6" t="s">
        <v>174</v>
      </c>
      <c r="AT342" s="226" t="s">
        <v>169</v>
      </c>
      <c r="AU342" s="226" t="s">
        <v>87</v>
      </c>
      <c r="AY342" s="14" t="s">
        <v>167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4" t="s">
        <v>85</v>
      </c>
      <c r="BK342" s="227">
        <f>ROUND(I342*H342,2)</f>
        <v>0</v>
      </c>
      <c r="BL342" s="14" t="s">
        <v>174</v>
      </c>
      <c r="BM342" s="226" t="s">
        <v>837</v>
      </c>
    </row>
    <row r="343" s="2" customFormat="1" ht="22.2" customHeight="1">
      <c r="A343" s="35"/>
      <c r="B343" s="36"/>
      <c r="C343" s="215" t="s">
        <v>838</v>
      </c>
      <c r="D343" s="215" t="s">
        <v>169</v>
      </c>
      <c r="E343" s="216" t="s">
        <v>839</v>
      </c>
      <c r="F343" s="217" t="s">
        <v>840</v>
      </c>
      <c r="G343" s="218" t="s">
        <v>178</v>
      </c>
      <c r="H343" s="219">
        <v>4200</v>
      </c>
      <c r="I343" s="220"/>
      <c r="J343" s="221">
        <f>ROUND(I343*H343,2)</f>
        <v>0</v>
      </c>
      <c r="K343" s="217" t="s">
        <v>173</v>
      </c>
      <c r="L343" s="41"/>
      <c r="M343" s="222" t="s">
        <v>1</v>
      </c>
      <c r="N343" s="223" t="s">
        <v>42</v>
      </c>
      <c r="O343" s="88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6" t="s">
        <v>174</v>
      </c>
      <c r="AT343" s="226" t="s">
        <v>169</v>
      </c>
      <c r="AU343" s="226" t="s">
        <v>87</v>
      </c>
      <c r="AY343" s="14" t="s">
        <v>167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4" t="s">
        <v>85</v>
      </c>
      <c r="BK343" s="227">
        <f>ROUND(I343*H343,2)</f>
        <v>0</v>
      </c>
      <c r="BL343" s="14" t="s">
        <v>174</v>
      </c>
      <c r="BM343" s="226" t="s">
        <v>841</v>
      </c>
    </row>
    <row r="344" s="2" customFormat="1" ht="22.2" customHeight="1">
      <c r="A344" s="35"/>
      <c r="B344" s="36"/>
      <c r="C344" s="215" t="s">
        <v>842</v>
      </c>
      <c r="D344" s="215" t="s">
        <v>169</v>
      </c>
      <c r="E344" s="216" t="s">
        <v>843</v>
      </c>
      <c r="F344" s="217" t="s">
        <v>844</v>
      </c>
      <c r="G344" s="218" t="s">
        <v>178</v>
      </c>
      <c r="H344" s="219">
        <v>140</v>
      </c>
      <c r="I344" s="220"/>
      <c r="J344" s="221">
        <f>ROUND(I344*H344,2)</f>
        <v>0</v>
      </c>
      <c r="K344" s="217" t="s">
        <v>173</v>
      </c>
      <c r="L344" s="41"/>
      <c r="M344" s="222" t="s">
        <v>1</v>
      </c>
      <c r="N344" s="223" t="s">
        <v>42</v>
      </c>
      <c r="O344" s="88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6" t="s">
        <v>174</v>
      </c>
      <c r="AT344" s="226" t="s">
        <v>169</v>
      </c>
      <c r="AU344" s="226" t="s">
        <v>87</v>
      </c>
      <c r="AY344" s="14" t="s">
        <v>167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4" t="s">
        <v>85</v>
      </c>
      <c r="BK344" s="227">
        <f>ROUND(I344*H344,2)</f>
        <v>0</v>
      </c>
      <c r="BL344" s="14" t="s">
        <v>174</v>
      </c>
      <c r="BM344" s="226" t="s">
        <v>845</v>
      </c>
    </row>
    <row r="345" s="2" customFormat="1" ht="14.4" customHeight="1">
      <c r="A345" s="35"/>
      <c r="B345" s="36"/>
      <c r="C345" s="215" t="s">
        <v>846</v>
      </c>
      <c r="D345" s="215" t="s">
        <v>169</v>
      </c>
      <c r="E345" s="216" t="s">
        <v>847</v>
      </c>
      <c r="F345" s="217" t="s">
        <v>848</v>
      </c>
      <c r="G345" s="218" t="s">
        <v>186</v>
      </c>
      <c r="H345" s="219">
        <v>8.25</v>
      </c>
      <c r="I345" s="220"/>
      <c r="J345" s="221">
        <f>ROUND(I345*H345,2)</f>
        <v>0</v>
      </c>
      <c r="K345" s="217" t="s">
        <v>173</v>
      </c>
      <c r="L345" s="41"/>
      <c r="M345" s="222" t="s">
        <v>1</v>
      </c>
      <c r="N345" s="223" t="s">
        <v>42</v>
      </c>
      <c r="O345" s="88"/>
      <c r="P345" s="224">
        <f>O345*H345</f>
        <v>0</v>
      </c>
      <c r="Q345" s="224">
        <v>0</v>
      </c>
      <c r="R345" s="224">
        <f>Q345*H345</f>
        <v>0</v>
      </c>
      <c r="S345" s="224">
        <v>0.025000000000000001</v>
      </c>
      <c r="T345" s="225">
        <f>S345*H345</f>
        <v>0.20625000000000002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6" t="s">
        <v>174</v>
      </c>
      <c r="AT345" s="226" t="s">
        <v>169</v>
      </c>
      <c r="AU345" s="226" t="s">
        <v>87</v>
      </c>
      <c r="AY345" s="14" t="s">
        <v>167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4" t="s">
        <v>85</v>
      </c>
      <c r="BK345" s="227">
        <f>ROUND(I345*H345,2)</f>
        <v>0</v>
      </c>
      <c r="BL345" s="14" t="s">
        <v>174</v>
      </c>
      <c r="BM345" s="226" t="s">
        <v>849</v>
      </c>
    </row>
    <row r="346" s="2" customFormat="1" ht="14.4" customHeight="1">
      <c r="A346" s="35"/>
      <c r="B346" s="36"/>
      <c r="C346" s="215" t="s">
        <v>850</v>
      </c>
      <c r="D346" s="215" t="s">
        <v>169</v>
      </c>
      <c r="E346" s="216" t="s">
        <v>851</v>
      </c>
      <c r="F346" s="217" t="s">
        <v>852</v>
      </c>
      <c r="G346" s="218" t="s">
        <v>186</v>
      </c>
      <c r="H346" s="219">
        <v>5.4000000000000004</v>
      </c>
      <c r="I346" s="220"/>
      <c r="J346" s="221">
        <f>ROUND(I346*H346,2)</f>
        <v>0</v>
      </c>
      <c r="K346" s="217" t="s">
        <v>173</v>
      </c>
      <c r="L346" s="41"/>
      <c r="M346" s="222" t="s">
        <v>1</v>
      </c>
      <c r="N346" s="223" t="s">
        <v>42</v>
      </c>
      <c r="O346" s="88"/>
      <c r="P346" s="224">
        <f>O346*H346</f>
        <v>0</v>
      </c>
      <c r="Q346" s="224">
        <v>0</v>
      </c>
      <c r="R346" s="224">
        <f>Q346*H346</f>
        <v>0</v>
      </c>
      <c r="S346" s="224">
        <v>0.050999999999999997</v>
      </c>
      <c r="T346" s="225">
        <f>S346*H346</f>
        <v>0.27539999999999998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6" t="s">
        <v>174</v>
      </c>
      <c r="AT346" s="226" t="s">
        <v>169</v>
      </c>
      <c r="AU346" s="226" t="s">
        <v>87</v>
      </c>
      <c r="AY346" s="14" t="s">
        <v>167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4" t="s">
        <v>85</v>
      </c>
      <c r="BK346" s="227">
        <f>ROUND(I346*H346,2)</f>
        <v>0</v>
      </c>
      <c r="BL346" s="14" t="s">
        <v>174</v>
      </c>
      <c r="BM346" s="226" t="s">
        <v>853</v>
      </c>
    </row>
    <row r="347" s="2" customFormat="1" ht="14.4" customHeight="1">
      <c r="A347" s="35"/>
      <c r="B347" s="36"/>
      <c r="C347" s="215" t="s">
        <v>854</v>
      </c>
      <c r="D347" s="215" t="s">
        <v>169</v>
      </c>
      <c r="E347" s="216" t="s">
        <v>855</v>
      </c>
      <c r="F347" s="217" t="s">
        <v>856</v>
      </c>
      <c r="G347" s="218" t="s">
        <v>172</v>
      </c>
      <c r="H347" s="219">
        <v>0.35999999999999999</v>
      </c>
      <c r="I347" s="220"/>
      <c r="J347" s="221">
        <f>ROUND(I347*H347,2)</f>
        <v>0</v>
      </c>
      <c r="K347" s="217" t="s">
        <v>173</v>
      </c>
      <c r="L347" s="41"/>
      <c r="M347" s="222" t="s">
        <v>1</v>
      </c>
      <c r="N347" s="223" t="s">
        <v>42</v>
      </c>
      <c r="O347" s="88"/>
      <c r="P347" s="224">
        <f>O347*H347</f>
        <v>0</v>
      </c>
      <c r="Q347" s="224">
        <v>0</v>
      </c>
      <c r="R347" s="224">
        <f>Q347*H347</f>
        <v>0</v>
      </c>
      <c r="S347" s="224">
        <v>2.2000000000000002</v>
      </c>
      <c r="T347" s="225">
        <f>S347*H347</f>
        <v>0.79200000000000004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6" t="s">
        <v>174</v>
      </c>
      <c r="AT347" s="226" t="s">
        <v>169</v>
      </c>
      <c r="AU347" s="226" t="s">
        <v>87</v>
      </c>
      <c r="AY347" s="14" t="s">
        <v>167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4" t="s">
        <v>85</v>
      </c>
      <c r="BK347" s="227">
        <f>ROUND(I347*H347,2)</f>
        <v>0</v>
      </c>
      <c r="BL347" s="14" t="s">
        <v>174</v>
      </c>
      <c r="BM347" s="226" t="s">
        <v>857</v>
      </c>
    </row>
    <row r="348" s="2" customFormat="1" ht="14.4" customHeight="1">
      <c r="A348" s="35"/>
      <c r="B348" s="36"/>
      <c r="C348" s="215" t="s">
        <v>858</v>
      </c>
      <c r="D348" s="215" t="s">
        <v>169</v>
      </c>
      <c r="E348" s="216" t="s">
        <v>859</v>
      </c>
      <c r="F348" s="217" t="s">
        <v>860</v>
      </c>
      <c r="G348" s="218" t="s">
        <v>321</v>
      </c>
      <c r="H348" s="219">
        <v>2</v>
      </c>
      <c r="I348" s="220"/>
      <c r="J348" s="221">
        <f>ROUND(I348*H348,2)</f>
        <v>0</v>
      </c>
      <c r="K348" s="217" t="s">
        <v>173</v>
      </c>
      <c r="L348" s="41"/>
      <c r="M348" s="222" t="s">
        <v>1</v>
      </c>
      <c r="N348" s="223" t="s">
        <v>42</v>
      </c>
      <c r="O348" s="88"/>
      <c r="P348" s="224">
        <f>O348*H348</f>
        <v>0</v>
      </c>
      <c r="Q348" s="224">
        <v>0</v>
      </c>
      <c r="R348" s="224">
        <f>Q348*H348</f>
        <v>0</v>
      </c>
      <c r="S348" s="224">
        <v>0.044999999999999998</v>
      </c>
      <c r="T348" s="225">
        <f>S348*H348</f>
        <v>0.089999999999999997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6" t="s">
        <v>174</v>
      </c>
      <c r="AT348" s="226" t="s">
        <v>169</v>
      </c>
      <c r="AU348" s="226" t="s">
        <v>87</v>
      </c>
      <c r="AY348" s="14" t="s">
        <v>167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4" t="s">
        <v>85</v>
      </c>
      <c r="BK348" s="227">
        <f>ROUND(I348*H348,2)</f>
        <v>0</v>
      </c>
      <c r="BL348" s="14" t="s">
        <v>174</v>
      </c>
      <c r="BM348" s="226" t="s">
        <v>861</v>
      </c>
    </row>
    <row r="349" s="2" customFormat="1" ht="14.4" customHeight="1">
      <c r="A349" s="35"/>
      <c r="B349" s="36"/>
      <c r="C349" s="215" t="s">
        <v>862</v>
      </c>
      <c r="D349" s="215" t="s">
        <v>169</v>
      </c>
      <c r="E349" s="216" t="s">
        <v>863</v>
      </c>
      <c r="F349" s="217" t="s">
        <v>864</v>
      </c>
      <c r="G349" s="218" t="s">
        <v>178</v>
      </c>
      <c r="H349" s="219">
        <v>500</v>
      </c>
      <c r="I349" s="220"/>
      <c r="J349" s="221">
        <f>ROUND(I349*H349,2)</f>
        <v>0</v>
      </c>
      <c r="K349" s="217" t="s">
        <v>173</v>
      </c>
      <c r="L349" s="41"/>
      <c r="M349" s="222" t="s">
        <v>1</v>
      </c>
      <c r="N349" s="223" t="s">
        <v>42</v>
      </c>
      <c r="O349" s="88"/>
      <c r="P349" s="224">
        <f>O349*H349</f>
        <v>0</v>
      </c>
      <c r="Q349" s="224">
        <v>1.0000000000000001E-05</v>
      </c>
      <c r="R349" s="224">
        <f>Q349*H349</f>
        <v>0.0050000000000000001</v>
      </c>
      <c r="S349" s="224">
        <v>0.002</v>
      </c>
      <c r="T349" s="225">
        <f>S349*H349</f>
        <v>1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6" t="s">
        <v>174</v>
      </c>
      <c r="AT349" s="226" t="s">
        <v>169</v>
      </c>
      <c r="AU349" s="226" t="s">
        <v>87</v>
      </c>
      <c r="AY349" s="14" t="s">
        <v>167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4" t="s">
        <v>85</v>
      </c>
      <c r="BK349" s="227">
        <f>ROUND(I349*H349,2)</f>
        <v>0</v>
      </c>
      <c r="BL349" s="14" t="s">
        <v>174</v>
      </c>
      <c r="BM349" s="226" t="s">
        <v>865</v>
      </c>
    </row>
    <row r="350" s="2" customFormat="1" ht="14.4" customHeight="1">
      <c r="A350" s="35"/>
      <c r="B350" s="36"/>
      <c r="C350" s="215" t="s">
        <v>866</v>
      </c>
      <c r="D350" s="215" t="s">
        <v>169</v>
      </c>
      <c r="E350" s="216" t="s">
        <v>867</v>
      </c>
      <c r="F350" s="217" t="s">
        <v>868</v>
      </c>
      <c r="G350" s="218" t="s">
        <v>178</v>
      </c>
      <c r="H350" s="219">
        <v>250</v>
      </c>
      <c r="I350" s="220"/>
      <c r="J350" s="221">
        <f>ROUND(I350*H350,2)</f>
        <v>0</v>
      </c>
      <c r="K350" s="217" t="s">
        <v>173</v>
      </c>
      <c r="L350" s="41"/>
      <c r="M350" s="222" t="s">
        <v>1</v>
      </c>
      <c r="N350" s="223" t="s">
        <v>42</v>
      </c>
      <c r="O350" s="88"/>
      <c r="P350" s="224">
        <f>O350*H350</f>
        <v>0</v>
      </c>
      <c r="Q350" s="224">
        <v>5.0000000000000002E-05</v>
      </c>
      <c r="R350" s="224">
        <f>Q350*H350</f>
        <v>0.012500000000000001</v>
      </c>
      <c r="S350" s="224">
        <v>0.0030000000000000001</v>
      </c>
      <c r="T350" s="225">
        <f>S350*H350</f>
        <v>0.75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6" t="s">
        <v>174</v>
      </c>
      <c r="AT350" s="226" t="s">
        <v>169</v>
      </c>
      <c r="AU350" s="226" t="s">
        <v>87</v>
      </c>
      <c r="AY350" s="14" t="s">
        <v>167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4" t="s">
        <v>85</v>
      </c>
      <c r="BK350" s="227">
        <f>ROUND(I350*H350,2)</f>
        <v>0</v>
      </c>
      <c r="BL350" s="14" t="s">
        <v>174</v>
      </c>
      <c r="BM350" s="226" t="s">
        <v>869</v>
      </c>
    </row>
    <row r="351" s="2" customFormat="1" ht="14.4" customHeight="1">
      <c r="A351" s="35"/>
      <c r="B351" s="36"/>
      <c r="C351" s="215" t="s">
        <v>870</v>
      </c>
      <c r="D351" s="215" t="s">
        <v>169</v>
      </c>
      <c r="E351" s="216" t="s">
        <v>871</v>
      </c>
      <c r="F351" s="217" t="s">
        <v>872</v>
      </c>
      <c r="G351" s="218" t="s">
        <v>178</v>
      </c>
      <c r="H351" s="219">
        <v>80</v>
      </c>
      <c r="I351" s="220"/>
      <c r="J351" s="221">
        <f>ROUND(I351*H351,2)</f>
        <v>0</v>
      </c>
      <c r="K351" s="217" t="s">
        <v>173</v>
      </c>
      <c r="L351" s="41"/>
      <c r="M351" s="222" t="s">
        <v>1</v>
      </c>
      <c r="N351" s="223" t="s">
        <v>42</v>
      </c>
      <c r="O351" s="88"/>
      <c r="P351" s="224">
        <f>O351*H351</f>
        <v>0</v>
      </c>
      <c r="Q351" s="224">
        <v>0</v>
      </c>
      <c r="R351" s="224">
        <f>Q351*H351</f>
        <v>0</v>
      </c>
      <c r="S351" s="224">
        <v>0.033000000000000002</v>
      </c>
      <c r="T351" s="225">
        <f>S351*H351</f>
        <v>2.6400000000000001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6" t="s">
        <v>174</v>
      </c>
      <c r="AT351" s="226" t="s">
        <v>169</v>
      </c>
      <c r="AU351" s="226" t="s">
        <v>87</v>
      </c>
      <c r="AY351" s="14" t="s">
        <v>167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4" t="s">
        <v>85</v>
      </c>
      <c r="BK351" s="227">
        <f>ROUND(I351*H351,2)</f>
        <v>0</v>
      </c>
      <c r="BL351" s="14" t="s">
        <v>174</v>
      </c>
      <c r="BM351" s="226" t="s">
        <v>873</v>
      </c>
    </row>
    <row r="352" s="2" customFormat="1" ht="19.8" customHeight="1">
      <c r="A352" s="35"/>
      <c r="B352" s="36"/>
      <c r="C352" s="215" t="s">
        <v>874</v>
      </c>
      <c r="D352" s="215" t="s">
        <v>169</v>
      </c>
      <c r="E352" s="216" t="s">
        <v>875</v>
      </c>
      <c r="F352" s="217" t="s">
        <v>876</v>
      </c>
      <c r="G352" s="218" t="s">
        <v>186</v>
      </c>
      <c r="H352" s="219">
        <v>20</v>
      </c>
      <c r="I352" s="220"/>
      <c r="J352" s="221">
        <f>ROUND(I352*H352,2)</f>
        <v>0</v>
      </c>
      <c r="K352" s="217" t="s">
        <v>173</v>
      </c>
      <c r="L352" s="41"/>
      <c r="M352" s="222" t="s">
        <v>1</v>
      </c>
      <c r="N352" s="223" t="s">
        <v>42</v>
      </c>
      <c r="O352" s="88"/>
      <c r="P352" s="224">
        <f>O352*H352</f>
        <v>0</v>
      </c>
      <c r="Q352" s="224">
        <v>0</v>
      </c>
      <c r="R352" s="224">
        <f>Q352*H352</f>
        <v>0</v>
      </c>
      <c r="S352" s="224">
        <v>0.050000000000000003</v>
      </c>
      <c r="T352" s="225">
        <f>S352*H352</f>
        <v>1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6" t="s">
        <v>174</v>
      </c>
      <c r="AT352" s="226" t="s">
        <v>169</v>
      </c>
      <c r="AU352" s="226" t="s">
        <v>87</v>
      </c>
      <c r="AY352" s="14" t="s">
        <v>167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4" t="s">
        <v>85</v>
      </c>
      <c r="BK352" s="227">
        <f>ROUND(I352*H352,2)</f>
        <v>0</v>
      </c>
      <c r="BL352" s="14" t="s">
        <v>174</v>
      </c>
      <c r="BM352" s="226" t="s">
        <v>877</v>
      </c>
    </row>
    <row r="353" s="2" customFormat="1" ht="19.8" customHeight="1">
      <c r="A353" s="35"/>
      <c r="B353" s="36"/>
      <c r="C353" s="215" t="s">
        <v>878</v>
      </c>
      <c r="D353" s="215" t="s">
        <v>169</v>
      </c>
      <c r="E353" s="216" t="s">
        <v>879</v>
      </c>
      <c r="F353" s="217" t="s">
        <v>880</v>
      </c>
      <c r="G353" s="218" t="s">
        <v>186</v>
      </c>
      <c r="H353" s="219">
        <v>53.189999999999998</v>
      </c>
      <c r="I353" s="220"/>
      <c r="J353" s="221">
        <f>ROUND(I353*H353,2)</f>
        <v>0</v>
      </c>
      <c r="K353" s="217" t="s">
        <v>173</v>
      </c>
      <c r="L353" s="41"/>
      <c r="M353" s="222" t="s">
        <v>1</v>
      </c>
      <c r="N353" s="223" t="s">
        <v>42</v>
      </c>
      <c r="O353" s="88"/>
      <c r="P353" s="224">
        <f>O353*H353</f>
        <v>0</v>
      </c>
      <c r="Q353" s="224">
        <v>0</v>
      </c>
      <c r="R353" s="224">
        <f>Q353*H353</f>
        <v>0</v>
      </c>
      <c r="S353" s="224">
        <v>0.045999999999999999</v>
      </c>
      <c r="T353" s="225">
        <f>S353*H353</f>
        <v>2.4467399999999997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6" t="s">
        <v>174</v>
      </c>
      <c r="AT353" s="226" t="s">
        <v>169</v>
      </c>
      <c r="AU353" s="226" t="s">
        <v>87</v>
      </c>
      <c r="AY353" s="14" t="s">
        <v>167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4" t="s">
        <v>85</v>
      </c>
      <c r="BK353" s="227">
        <f>ROUND(I353*H353,2)</f>
        <v>0</v>
      </c>
      <c r="BL353" s="14" t="s">
        <v>174</v>
      </c>
      <c r="BM353" s="226" t="s">
        <v>881</v>
      </c>
    </row>
    <row r="354" s="2" customFormat="1" ht="19.8" customHeight="1">
      <c r="A354" s="35"/>
      <c r="B354" s="36"/>
      <c r="C354" s="215" t="s">
        <v>882</v>
      </c>
      <c r="D354" s="215" t="s">
        <v>169</v>
      </c>
      <c r="E354" s="216" t="s">
        <v>883</v>
      </c>
      <c r="F354" s="217" t="s">
        <v>884</v>
      </c>
      <c r="G354" s="218" t="s">
        <v>186</v>
      </c>
      <c r="H354" s="219">
        <v>570.47000000000003</v>
      </c>
      <c r="I354" s="220"/>
      <c r="J354" s="221">
        <f>ROUND(I354*H354,2)</f>
        <v>0</v>
      </c>
      <c r="K354" s="217" t="s">
        <v>173</v>
      </c>
      <c r="L354" s="41"/>
      <c r="M354" s="222" t="s">
        <v>1</v>
      </c>
      <c r="N354" s="223" t="s">
        <v>42</v>
      </c>
      <c r="O354" s="88"/>
      <c r="P354" s="224">
        <f>O354*H354</f>
        <v>0</v>
      </c>
      <c r="Q354" s="224">
        <v>0</v>
      </c>
      <c r="R354" s="224">
        <f>Q354*H354</f>
        <v>0</v>
      </c>
      <c r="S354" s="224">
        <v>0.02</v>
      </c>
      <c r="T354" s="225">
        <f>S354*H354</f>
        <v>11.409400000000002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6" t="s">
        <v>174</v>
      </c>
      <c r="AT354" s="226" t="s">
        <v>169</v>
      </c>
      <c r="AU354" s="226" t="s">
        <v>87</v>
      </c>
      <c r="AY354" s="14" t="s">
        <v>167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4" t="s">
        <v>85</v>
      </c>
      <c r="BK354" s="227">
        <f>ROUND(I354*H354,2)</f>
        <v>0</v>
      </c>
      <c r="BL354" s="14" t="s">
        <v>174</v>
      </c>
      <c r="BM354" s="226" t="s">
        <v>885</v>
      </c>
    </row>
    <row r="355" s="2" customFormat="1" ht="14.4" customHeight="1">
      <c r="A355" s="35"/>
      <c r="B355" s="36"/>
      <c r="C355" s="215" t="s">
        <v>886</v>
      </c>
      <c r="D355" s="215" t="s">
        <v>169</v>
      </c>
      <c r="E355" s="216" t="s">
        <v>887</v>
      </c>
      <c r="F355" s="217" t="s">
        <v>888</v>
      </c>
      <c r="G355" s="218" t="s">
        <v>186</v>
      </c>
      <c r="H355" s="219">
        <v>1616.567</v>
      </c>
      <c r="I355" s="220"/>
      <c r="J355" s="221">
        <f>ROUND(I355*H355,2)</f>
        <v>0</v>
      </c>
      <c r="K355" s="217" t="s">
        <v>173</v>
      </c>
      <c r="L355" s="41"/>
      <c r="M355" s="222" t="s">
        <v>1</v>
      </c>
      <c r="N355" s="223" t="s">
        <v>42</v>
      </c>
      <c r="O355" s="88"/>
      <c r="P355" s="224">
        <f>O355*H355</f>
        <v>0</v>
      </c>
      <c r="Q355" s="224">
        <v>0</v>
      </c>
      <c r="R355" s="224">
        <f>Q355*H355</f>
        <v>0</v>
      </c>
      <c r="S355" s="224">
        <v>0.02</v>
      </c>
      <c r="T355" s="225">
        <f>S355*H355</f>
        <v>32.331339999999997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6" t="s">
        <v>174</v>
      </c>
      <c r="AT355" s="226" t="s">
        <v>169</v>
      </c>
      <c r="AU355" s="226" t="s">
        <v>87</v>
      </c>
      <c r="AY355" s="14" t="s">
        <v>167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4" t="s">
        <v>85</v>
      </c>
      <c r="BK355" s="227">
        <f>ROUND(I355*H355,2)</f>
        <v>0</v>
      </c>
      <c r="BL355" s="14" t="s">
        <v>174</v>
      </c>
      <c r="BM355" s="226" t="s">
        <v>889</v>
      </c>
    </row>
    <row r="356" s="2" customFormat="1" ht="14.4" customHeight="1">
      <c r="A356" s="35"/>
      <c r="B356" s="36"/>
      <c r="C356" s="215" t="s">
        <v>890</v>
      </c>
      <c r="D356" s="215" t="s">
        <v>169</v>
      </c>
      <c r="E356" s="216" t="s">
        <v>891</v>
      </c>
      <c r="F356" s="217" t="s">
        <v>892</v>
      </c>
      <c r="G356" s="218" t="s">
        <v>172</v>
      </c>
      <c r="H356" s="219">
        <v>2</v>
      </c>
      <c r="I356" s="220"/>
      <c r="J356" s="221">
        <f>ROUND(I356*H356,2)</f>
        <v>0</v>
      </c>
      <c r="K356" s="217" t="s">
        <v>173</v>
      </c>
      <c r="L356" s="41"/>
      <c r="M356" s="222" t="s">
        <v>1</v>
      </c>
      <c r="N356" s="223" t="s">
        <v>42</v>
      </c>
      <c r="O356" s="88"/>
      <c r="P356" s="224">
        <f>O356*H356</f>
        <v>0</v>
      </c>
      <c r="Q356" s="224">
        <v>0</v>
      </c>
      <c r="R356" s="224">
        <f>Q356*H356</f>
        <v>0</v>
      </c>
      <c r="S356" s="224">
        <v>2.3999999999999999</v>
      </c>
      <c r="T356" s="225">
        <f>S356*H356</f>
        <v>4.7999999999999998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6" t="s">
        <v>174</v>
      </c>
      <c r="AT356" s="226" t="s">
        <v>169</v>
      </c>
      <c r="AU356" s="226" t="s">
        <v>87</v>
      </c>
      <c r="AY356" s="14" t="s">
        <v>167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4" t="s">
        <v>85</v>
      </c>
      <c r="BK356" s="227">
        <f>ROUND(I356*H356,2)</f>
        <v>0</v>
      </c>
      <c r="BL356" s="14" t="s">
        <v>174</v>
      </c>
      <c r="BM356" s="226" t="s">
        <v>893</v>
      </c>
    </row>
    <row r="357" s="2" customFormat="1" ht="19.8" customHeight="1">
      <c r="A357" s="35"/>
      <c r="B357" s="36"/>
      <c r="C357" s="215" t="s">
        <v>894</v>
      </c>
      <c r="D357" s="215" t="s">
        <v>169</v>
      </c>
      <c r="E357" s="216" t="s">
        <v>895</v>
      </c>
      <c r="F357" s="217" t="s">
        <v>896</v>
      </c>
      <c r="G357" s="218" t="s">
        <v>172</v>
      </c>
      <c r="H357" s="219">
        <v>2</v>
      </c>
      <c r="I357" s="220"/>
      <c r="J357" s="221">
        <f>ROUND(I357*H357,2)</f>
        <v>0</v>
      </c>
      <c r="K357" s="217" t="s">
        <v>173</v>
      </c>
      <c r="L357" s="41"/>
      <c r="M357" s="222" t="s">
        <v>1</v>
      </c>
      <c r="N357" s="223" t="s">
        <v>42</v>
      </c>
      <c r="O357" s="88"/>
      <c r="P357" s="224">
        <f>O357*H357</f>
        <v>0</v>
      </c>
      <c r="Q357" s="224">
        <v>0</v>
      </c>
      <c r="R357" s="224">
        <f>Q357*H357</f>
        <v>0</v>
      </c>
      <c r="S357" s="224">
        <v>2.2000000000000002</v>
      </c>
      <c r="T357" s="225">
        <f>S357*H357</f>
        <v>4.4000000000000004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6" t="s">
        <v>174</v>
      </c>
      <c r="AT357" s="226" t="s">
        <v>169</v>
      </c>
      <c r="AU357" s="226" t="s">
        <v>87</v>
      </c>
      <c r="AY357" s="14" t="s">
        <v>167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4" t="s">
        <v>85</v>
      </c>
      <c r="BK357" s="227">
        <f>ROUND(I357*H357,2)</f>
        <v>0</v>
      </c>
      <c r="BL357" s="14" t="s">
        <v>174</v>
      </c>
      <c r="BM357" s="226" t="s">
        <v>897</v>
      </c>
    </row>
    <row r="358" s="2" customFormat="1" ht="14.4" customHeight="1">
      <c r="A358" s="35"/>
      <c r="B358" s="36"/>
      <c r="C358" s="215" t="s">
        <v>898</v>
      </c>
      <c r="D358" s="215" t="s">
        <v>169</v>
      </c>
      <c r="E358" s="216" t="s">
        <v>899</v>
      </c>
      <c r="F358" s="217" t="s">
        <v>900</v>
      </c>
      <c r="G358" s="218" t="s">
        <v>321</v>
      </c>
      <c r="H358" s="219">
        <v>3</v>
      </c>
      <c r="I358" s="220"/>
      <c r="J358" s="221">
        <f>ROUND(I358*H358,2)</f>
        <v>0</v>
      </c>
      <c r="K358" s="217" t="s">
        <v>173</v>
      </c>
      <c r="L358" s="41"/>
      <c r="M358" s="222" t="s">
        <v>1</v>
      </c>
      <c r="N358" s="223" t="s">
        <v>42</v>
      </c>
      <c r="O358" s="88"/>
      <c r="P358" s="224">
        <f>O358*H358</f>
        <v>0</v>
      </c>
      <c r="Q358" s="224">
        <v>0</v>
      </c>
      <c r="R358" s="224">
        <f>Q358*H358</f>
        <v>0</v>
      </c>
      <c r="S358" s="224">
        <v>0.16500000000000001</v>
      </c>
      <c r="T358" s="225">
        <f>S358*H358</f>
        <v>0.495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6" t="s">
        <v>174</v>
      </c>
      <c r="AT358" s="226" t="s">
        <v>169</v>
      </c>
      <c r="AU358" s="226" t="s">
        <v>87</v>
      </c>
      <c r="AY358" s="14" t="s">
        <v>167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4" t="s">
        <v>85</v>
      </c>
      <c r="BK358" s="227">
        <f>ROUND(I358*H358,2)</f>
        <v>0</v>
      </c>
      <c r="BL358" s="14" t="s">
        <v>174</v>
      </c>
      <c r="BM358" s="226" t="s">
        <v>901</v>
      </c>
    </row>
    <row r="359" s="2" customFormat="1" ht="14.4" customHeight="1">
      <c r="A359" s="35"/>
      <c r="B359" s="36"/>
      <c r="C359" s="215" t="s">
        <v>902</v>
      </c>
      <c r="D359" s="215" t="s">
        <v>169</v>
      </c>
      <c r="E359" s="216" t="s">
        <v>903</v>
      </c>
      <c r="F359" s="217" t="s">
        <v>904</v>
      </c>
      <c r="G359" s="218" t="s">
        <v>178</v>
      </c>
      <c r="H359" s="219">
        <v>5</v>
      </c>
      <c r="I359" s="220"/>
      <c r="J359" s="221">
        <f>ROUND(I359*H359,2)</f>
        <v>0</v>
      </c>
      <c r="K359" s="217" t="s">
        <v>173</v>
      </c>
      <c r="L359" s="41"/>
      <c r="M359" s="222" t="s">
        <v>1</v>
      </c>
      <c r="N359" s="223" t="s">
        <v>42</v>
      </c>
      <c r="O359" s="88"/>
      <c r="P359" s="224">
        <f>O359*H359</f>
        <v>0</v>
      </c>
      <c r="Q359" s="224">
        <v>0</v>
      </c>
      <c r="R359" s="224">
        <f>Q359*H359</f>
        <v>0</v>
      </c>
      <c r="S359" s="224">
        <v>0.00198</v>
      </c>
      <c r="T359" s="225">
        <f>S359*H359</f>
        <v>0.0098999999999999991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6" t="s">
        <v>174</v>
      </c>
      <c r="AT359" s="226" t="s">
        <v>169</v>
      </c>
      <c r="AU359" s="226" t="s">
        <v>87</v>
      </c>
      <c r="AY359" s="14" t="s">
        <v>167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4" t="s">
        <v>85</v>
      </c>
      <c r="BK359" s="227">
        <f>ROUND(I359*H359,2)</f>
        <v>0</v>
      </c>
      <c r="BL359" s="14" t="s">
        <v>174</v>
      </c>
      <c r="BM359" s="226" t="s">
        <v>905</v>
      </c>
    </row>
    <row r="360" s="12" customFormat="1" ht="22.8" customHeight="1">
      <c r="A360" s="12"/>
      <c r="B360" s="199"/>
      <c r="C360" s="200"/>
      <c r="D360" s="201" t="s">
        <v>76</v>
      </c>
      <c r="E360" s="213" t="s">
        <v>573</v>
      </c>
      <c r="F360" s="213" t="s">
        <v>906</v>
      </c>
      <c r="G360" s="200"/>
      <c r="H360" s="200"/>
      <c r="I360" s="203"/>
      <c r="J360" s="214">
        <f>BK360</f>
        <v>0</v>
      </c>
      <c r="K360" s="200"/>
      <c r="L360" s="205"/>
      <c r="M360" s="206"/>
      <c r="N360" s="207"/>
      <c r="O360" s="207"/>
      <c r="P360" s="208">
        <f>P361</f>
        <v>0</v>
      </c>
      <c r="Q360" s="207"/>
      <c r="R360" s="208">
        <f>R361</f>
        <v>0</v>
      </c>
      <c r="S360" s="207"/>
      <c r="T360" s="209">
        <f>T361</f>
        <v>19.20195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0" t="s">
        <v>85</v>
      </c>
      <c r="AT360" s="211" t="s">
        <v>76</v>
      </c>
      <c r="AU360" s="211" t="s">
        <v>85</v>
      </c>
      <c r="AY360" s="210" t="s">
        <v>167</v>
      </c>
      <c r="BK360" s="212">
        <f>BK361</f>
        <v>0</v>
      </c>
    </row>
    <row r="361" s="2" customFormat="1" ht="14.4" customHeight="1">
      <c r="A361" s="35"/>
      <c r="B361" s="36"/>
      <c r="C361" s="215" t="s">
        <v>907</v>
      </c>
      <c r="D361" s="215" t="s">
        <v>169</v>
      </c>
      <c r="E361" s="216" t="s">
        <v>908</v>
      </c>
      <c r="F361" s="217" t="s">
        <v>909</v>
      </c>
      <c r="G361" s="218" t="s">
        <v>172</v>
      </c>
      <c r="H361" s="219">
        <v>128.01300000000001</v>
      </c>
      <c r="I361" s="220"/>
      <c r="J361" s="221">
        <f>ROUND(I361*H361,2)</f>
        <v>0</v>
      </c>
      <c r="K361" s="217" t="s">
        <v>173</v>
      </c>
      <c r="L361" s="41"/>
      <c r="M361" s="222" t="s">
        <v>1</v>
      </c>
      <c r="N361" s="223" t="s">
        <v>42</v>
      </c>
      <c r="O361" s="88"/>
      <c r="P361" s="224">
        <f>O361*H361</f>
        <v>0</v>
      </c>
      <c r="Q361" s="224">
        <v>0</v>
      </c>
      <c r="R361" s="224">
        <f>Q361*H361</f>
        <v>0</v>
      </c>
      <c r="S361" s="224">
        <v>0.14999999999999999</v>
      </c>
      <c r="T361" s="225">
        <f>S361*H361</f>
        <v>19.20195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6" t="s">
        <v>174</v>
      </c>
      <c r="AT361" s="226" t="s">
        <v>169</v>
      </c>
      <c r="AU361" s="226" t="s">
        <v>87</v>
      </c>
      <c r="AY361" s="14" t="s">
        <v>167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4" t="s">
        <v>85</v>
      </c>
      <c r="BK361" s="227">
        <f>ROUND(I361*H361,2)</f>
        <v>0</v>
      </c>
      <c r="BL361" s="14" t="s">
        <v>174</v>
      </c>
      <c r="BM361" s="226" t="s">
        <v>910</v>
      </c>
    </row>
    <row r="362" s="12" customFormat="1" ht="22.8" customHeight="1">
      <c r="A362" s="12"/>
      <c r="B362" s="199"/>
      <c r="C362" s="200"/>
      <c r="D362" s="201" t="s">
        <v>76</v>
      </c>
      <c r="E362" s="213" t="s">
        <v>911</v>
      </c>
      <c r="F362" s="213" t="s">
        <v>912</v>
      </c>
      <c r="G362" s="200"/>
      <c r="H362" s="200"/>
      <c r="I362" s="203"/>
      <c r="J362" s="214">
        <f>BK362</f>
        <v>0</v>
      </c>
      <c r="K362" s="200"/>
      <c r="L362" s="205"/>
      <c r="M362" s="206"/>
      <c r="N362" s="207"/>
      <c r="O362" s="207"/>
      <c r="P362" s="208">
        <f>SUM(P363:P369)</f>
        <v>0</v>
      </c>
      <c r="Q362" s="207"/>
      <c r="R362" s="208">
        <f>SUM(R363:R369)</f>
        <v>0</v>
      </c>
      <c r="S362" s="207"/>
      <c r="T362" s="209">
        <f>SUM(T363:T369)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0" t="s">
        <v>85</v>
      </c>
      <c r="AT362" s="211" t="s">
        <v>76</v>
      </c>
      <c r="AU362" s="211" t="s">
        <v>85</v>
      </c>
      <c r="AY362" s="210" t="s">
        <v>167</v>
      </c>
      <c r="BK362" s="212">
        <f>SUM(BK363:BK369)</f>
        <v>0</v>
      </c>
    </row>
    <row r="363" s="2" customFormat="1" ht="19.8" customHeight="1">
      <c r="A363" s="35"/>
      <c r="B363" s="36"/>
      <c r="C363" s="215" t="s">
        <v>913</v>
      </c>
      <c r="D363" s="215" t="s">
        <v>169</v>
      </c>
      <c r="E363" s="216" t="s">
        <v>914</v>
      </c>
      <c r="F363" s="217" t="s">
        <v>915</v>
      </c>
      <c r="G363" s="218" t="s">
        <v>228</v>
      </c>
      <c r="H363" s="219">
        <v>242.59999999999999</v>
      </c>
      <c r="I363" s="220"/>
      <c r="J363" s="221">
        <f>ROUND(I363*H363,2)</f>
        <v>0</v>
      </c>
      <c r="K363" s="217" t="s">
        <v>173</v>
      </c>
      <c r="L363" s="41"/>
      <c r="M363" s="222" t="s">
        <v>1</v>
      </c>
      <c r="N363" s="223" t="s">
        <v>42</v>
      </c>
      <c r="O363" s="88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6" t="s">
        <v>174</v>
      </c>
      <c r="AT363" s="226" t="s">
        <v>169</v>
      </c>
      <c r="AU363" s="226" t="s">
        <v>87</v>
      </c>
      <c r="AY363" s="14" t="s">
        <v>167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4" t="s">
        <v>85</v>
      </c>
      <c r="BK363" s="227">
        <f>ROUND(I363*H363,2)</f>
        <v>0</v>
      </c>
      <c r="BL363" s="14" t="s">
        <v>174</v>
      </c>
      <c r="BM363" s="226" t="s">
        <v>916</v>
      </c>
    </row>
    <row r="364" s="2" customFormat="1" ht="14.4" customHeight="1">
      <c r="A364" s="35"/>
      <c r="B364" s="36"/>
      <c r="C364" s="215" t="s">
        <v>917</v>
      </c>
      <c r="D364" s="215" t="s">
        <v>169</v>
      </c>
      <c r="E364" s="216" t="s">
        <v>918</v>
      </c>
      <c r="F364" s="217" t="s">
        <v>919</v>
      </c>
      <c r="G364" s="218" t="s">
        <v>228</v>
      </c>
      <c r="H364" s="219">
        <v>242.59999999999999</v>
      </c>
      <c r="I364" s="220"/>
      <c r="J364" s="221">
        <f>ROUND(I364*H364,2)</f>
        <v>0</v>
      </c>
      <c r="K364" s="217" t="s">
        <v>173</v>
      </c>
      <c r="L364" s="41"/>
      <c r="M364" s="222" t="s">
        <v>1</v>
      </c>
      <c r="N364" s="223" t="s">
        <v>42</v>
      </c>
      <c r="O364" s="88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6" t="s">
        <v>174</v>
      </c>
      <c r="AT364" s="226" t="s">
        <v>169</v>
      </c>
      <c r="AU364" s="226" t="s">
        <v>87</v>
      </c>
      <c r="AY364" s="14" t="s">
        <v>167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4" t="s">
        <v>85</v>
      </c>
      <c r="BK364" s="227">
        <f>ROUND(I364*H364,2)</f>
        <v>0</v>
      </c>
      <c r="BL364" s="14" t="s">
        <v>174</v>
      </c>
      <c r="BM364" s="226" t="s">
        <v>920</v>
      </c>
    </row>
    <row r="365" s="2" customFormat="1" ht="14.4" customHeight="1">
      <c r="A365" s="35"/>
      <c r="B365" s="36"/>
      <c r="C365" s="215" t="s">
        <v>921</v>
      </c>
      <c r="D365" s="215" t="s">
        <v>169</v>
      </c>
      <c r="E365" s="216" t="s">
        <v>922</v>
      </c>
      <c r="F365" s="217" t="s">
        <v>923</v>
      </c>
      <c r="G365" s="218" t="s">
        <v>228</v>
      </c>
      <c r="H365" s="219">
        <v>1940.8</v>
      </c>
      <c r="I365" s="220"/>
      <c r="J365" s="221">
        <f>ROUND(I365*H365,2)</f>
        <v>0</v>
      </c>
      <c r="K365" s="217" t="s">
        <v>173</v>
      </c>
      <c r="L365" s="41"/>
      <c r="M365" s="222" t="s">
        <v>1</v>
      </c>
      <c r="N365" s="223" t="s">
        <v>42</v>
      </c>
      <c r="O365" s="88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6" t="s">
        <v>174</v>
      </c>
      <c r="AT365" s="226" t="s">
        <v>169</v>
      </c>
      <c r="AU365" s="226" t="s">
        <v>87</v>
      </c>
      <c r="AY365" s="14" t="s">
        <v>167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4" t="s">
        <v>85</v>
      </c>
      <c r="BK365" s="227">
        <f>ROUND(I365*H365,2)</f>
        <v>0</v>
      </c>
      <c r="BL365" s="14" t="s">
        <v>174</v>
      </c>
      <c r="BM365" s="226" t="s">
        <v>924</v>
      </c>
    </row>
    <row r="366" s="2" customFormat="1" ht="19.8" customHeight="1">
      <c r="A366" s="35"/>
      <c r="B366" s="36"/>
      <c r="C366" s="215" t="s">
        <v>925</v>
      </c>
      <c r="D366" s="215" t="s">
        <v>169</v>
      </c>
      <c r="E366" s="216" t="s">
        <v>926</v>
      </c>
      <c r="F366" s="217" t="s">
        <v>927</v>
      </c>
      <c r="G366" s="218" t="s">
        <v>228</v>
      </c>
      <c r="H366" s="219">
        <v>8.5820000000000007</v>
      </c>
      <c r="I366" s="220"/>
      <c r="J366" s="221">
        <f>ROUND(I366*H366,2)</f>
        <v>0</v>
      </c>
      <c r="K366" s="217" t="s">
        <v>173</v>
      </c>
      <c r="L366" s="41"/>
      <c r="M366" s="222" t="s">
        <v>1</v>
      </c>
      <c r="N366" s="223" t="s">
        <v>42</v>
      </c>
      <c r="O366" s="88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6" t="s">
        <v>174</v>
      </c>
      <c r="AT366" s="226" t="s">
        <v>169</v>
      </c>
      <c r="AU366" s="226" t="s">
        <v>87</v>
      </c>
      <c r="AY366" s="14" t="s">
        <v>167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4" t="s">
        <v>85</v>
      </c>
      <c r="BK366" s="227">
        <f>ROUND(I366*H366,2)</f>
        <v>0</v>
      </c>
      <c r="BL366" s="14" t="s">
        <v>174</v>
      </c>
      <c r="BM366" s="226" t="s">
        <v>928</v>
      </c>
    </row>
    <row r="367" s="2" customFormat="1" ht="22.2" customHeight="1">
      <c r="A367" s="35"/>
      <c r="B367" s="36"/>
      <c r="C367" s="215" t="s">
        <v>929</v>
      </c>
      <c r="D367" s="215" t="s">
        <v>169</v>
      </c>
      <c r="E367" s="216" t="s">
        <v>930</v>
      </c>
      <c r="F367" s="217" t="s">
        <v>931</v>
      </c>
      <c r="G367" s="218" t="s">
        <v>228</v>
      </c>
      <c r="H367" s="219">
        <v>73.414000000000001</v>
      </c>
      <c r="I367" s="220"/>
      <c r="J367" s="221">
        <f>ROUND(I367*H367,2)</f>
        <v>0</v>
      </c>
      <c r="K367" s="217" t="s">
        <v>173</v>
      </c>
      <c r="L367" s="41"/>
      <c r="M367" s="222" t="s">
        <v>1</v>
      </c>
      <c r="N367" s="223" t="s">
        <v>42</v>
      </c>
      <c r="O367" s="88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6" t="s">
        <v>174</v>
      </c>
      <c r="AT367" s="226" t="s">
        <v>169</v>
      </c>
      <c r="AU367" s="226" t="s">
        <v>87</v>
      </c>
      <c r="AY367" s="14" t="s">
        <v>167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4" t="s">
        <v>85</v>
      </c>
      <c r="BK367" s="227">
        <f>ROUND(I367*H367,2)</f>
        <v>0</v>
      </c>
      <c r="BL367" s="14" t="s">
        <v>174</v>
      </c>
      <c r="BM367" s="226" t="s">
        <v>932</v>
      </c>
    </row>
    <row r="368" s="2" customFormat="1" ht="19.8" customHeight="1">
      <c r="A368" s="35"/>
      <c r="B368" s="36"/>
      <c r="C368" s="215" t="s">
        <v>933</v>
      </c>
      <c r="D368" s="215" t="s">
        <v>169</v>
      </c>
      <c r="E368" s="216" t="s">
        <v>934</v>
      </c>
      <c r="F368" s="217" t="s">
        <v>935</v>
      </c>
      <c r="G368" s="218" t="s">
        <v>228</v>
      </c>
      <c r="H368" s="219">
        <v>66.388999999999996</v>
      </c>
      <c r="I368" s="220"/>
      <c r="J368" s="221">
        <f>ROUND(I368*H368,2)</f>
        <v>0</v>
      </c>
      <c r="K368" s="217" t="s">
        <v>173</v>
      </c>
      <c r="L368" s="41"/>
      <c r="M368" s="222" t="s">
        <v>1</v>
      </c>
      <c r="N368" s="223" t="s">
        <v>42</v>
      </c>
      <c r="O368" s="88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6" t="s">
        <v>174</v>
      </c>
      <c r="AT368" s="226" t="s">
        <v>169</v>
      </c>
      <c r="AU368" s="226" t="s">
        <v>87</v>
      </c>
      <c r="AY368" s="14" t="s">
        <v>167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4" t="s">
        <v>85</v>
      </c>
      <c r="BK368" s="227">
        <f>ROUND(I368*H368,2)</f>
        <v>0</v>
      </c>
      <c r="BL368" s="14" t="s">
        <v>174</v>
      </c>
      <c r="BM368" s="226" t="s">
        <v>936</v>
      </c>
    </row>
    <row r="369" s="2" customFormat="1" ht="22.2" customHeight="1">
      <c r="A369" s="35"/>
      <c r="B369" s="36"/>
      <c r="C369" s="215" t="s">
        <v>937</v>
      </c>
      <c r="D369" s="215" t="s">
        <v>169</v>
      </c>
      <c r="E369" s="216" t="s">
        <v>938</v>
      </c>
      <c r="F369" s="217" t="s">
        <v>939</v>
      </c>
      <c r="G369" s="218" t="s">
        <v>228</v>
      </c>
      <c r="H369" s="219">
        <v>94.215000000000003</v>
      </c>
      <c r="I369" s="220"/>
      <c r="J369" s="221">
        <f>ROUND(I369*H369,2)</f>
        <v>0</v>
      </c>
      <c r="K369" s="217" t="s">
        <v>173</v>
      </c>
      <c r="L369" s="41"/>
      <c r="M369" s="222" t="s">
        <v>1</v>
      </c>
      <c r="N369" s="223" t="s">
        <v>42</v>
      </c>
      <c r="O369" s="88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6" t="s">
        <v>174</v>
      </c>
      <c r="AT369" s="226" t="s">
        <v>169</v>
      </c>
      <c r="AU369" s="226" t="s">
        <v>87</v>
      </c>
      <c r="AY369" s="14" t="s">
        <v>167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4" t="s">
        <v>85</v>
      </c>
      <c r="BK369" s="227">
        <f>ROUND(I369*H369,2)</f>
        <v>0</v>
      </c>
      <c r="BL369" s="14" t="s">
        <v>174</v>
      </c>
      <c r="BM369" s="226" t="s">
        <v>940</v>
      </c>
    </row>
    <row r="370" s="12" customFormat="1" ht="22.8" customHeight="1">
      <c r="A370" s="12"/>
      <c r="B370" s="199"/>
      <c r="C370" s="200"/>
      <c r="D370" s="201" t="s">
        <v>76</v>
      </c>
      <c r="E370" s="213" t="s">
        <v>941</v>
      </c>
      <c r="F370" s="213" t="s">
        <v>942</v>
      </c>
      <c r="G370" s="200"/>
      <c r="H370" s="200"/>
      <c r="I370" s="203"/>
      <c r="J370" s="214">
        <f>BK370</f>
        <v>0</v>
      </c>
      <c r="K370" s="200"/>
      <c r="L370" s="205"/>
      <c r="M370" s="206"/>
      <c r="N370" s="207"/>
      <c r="O370" s="207"/>
      <c r="P370" s="208">
        <f>P371</f>
        <v>0</v>
      </c>
      <c r="Q370" s="207"/>
      <c r="R370" s="208">
        <f>R371</f>
        <v>0</v>
      </c>
      <c r="S370" s="207"/>
      <c r="T370" s="209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0" t="s">
        <v>85</v>
      </c>
      <c r="AT370" s="211" t="s">
        <v>76</v>
      </c>
      <c r="AU370" s="211" t="s">
        <v>85</v>
      </c>
      <c r="AY370" s="210" t="s">
        <v>167</v>
      </c>
      <c r="BK370" s="212">
        <f>BK371</f>
        <v>0</v>
      </c>
    </row>
    <row r="371" s="2" customFormat="1" ht="14.4" customHeight="1">
      <c r="A371" s="35"/>
      <c r="B371" s="36"/>
      <c r="C371" s="215" t="s">
        <v>943</v>
      </c>
      <c r="D371" s="215" t="s">
        <v>169</v>
      </c>
      <c r="E371" s="216" t="s">
        <v>944</v>
      </c>
      <c r="F371" s="217" t="s">
        <v>945</v>
      </c>
      <c r="G371" s="218" t="s">
        <v>228</v>
      </c>
      <c r="H371" s="219">
        <v>1207.2660000000001</v>
      </c>
      <c r="I371" s="220"/>
      <c r="J371" s="221">
        <f>ROUND(I371*H371,2)</f>
        <v>0</v>
      </c>
      <c r="K371" s="217" t="s">
        <v>173</v>
      </c>
      <c r="L371" s="41"/>
      <c r="M371" s="222" t="s">
        <v>1</v>
      </c>
      <c r="N371" s="223" t="s">
        <v>42</v>
      </c>
      <c r="O371" s="88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6" t="s">
        <v>174</v>
      </c>
      <c r="AT371" s="226" t="s">
        <v>169</v>
      </c>
      <c r="AU371" s="226" t="s">
        <v>87</v>
      </c>
      <c r="AY371" s="14" t="s">
        <v>167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4" t="s">
        <v>85</v>
      </c>
      <c r="BK371" s="227">
        <f>ROUND(I371*H371,2)</f>
        <v>0</v>
      </c>
      <c r="BL371" s="14" t="s">
        <v>174</v>
      </c>
      <c r="BM371" s="226" t="s">
        <v>946</v>
      </c>
    </row>
    <row r="372" s="12" customFormat="1" ht="25.92" customHeight="1">
      <c r="A372" s="12"/>
      <c r="B372" s="199"/>
      <c r="C372" s="200"/>
      <c r="D372" s="201" t="s">
        <v>76</v>
      </c>
      <c r="E372" s="202" t="s">
        <v>947</v>
      </c>
      <c r="F372" s="202" t="s">
        <v>948</v>
      </c>
      <c r="G372" s="200"/>
      <c r="H372" s="200"/>
      <c r="I372" s="203"/>
      <c r="J372" s="204">
        <f>BK372</f>
        <v>0</v>
      </c>
      <c r="K372" s="200"/>
      <c r="L372" s="205"/>
      <c r="M372" s="206"/>
      <c r="N372" s="207"/>
      <c r="O372" s="207"/>
      <c r="P372" s="208">
        <f>P373+P391+P410+P426+P431+P435+P466+P513+P560+P566+P645+P703+P727+P741+P757+P768+P775</f>
        <v>0</v>
      </c>
      <c r="Q372" s="207"/>
      <c r="R372" s="208">
        <f>R373+R391+R410+R426+R431+R435+R466+R513+R560+R566+R645+R703+R727+R741+R757+R768+R775</f>
        <v>125.50050374000001</v>
      </c>
      <c r="S372" s="207"/>
      <c r="T372" s="209">
        <f>T373+T391+T410+T426+T431+T435+T466+T513+T560+T566+T645+T703+T727+T741+T757+T768+T775</f>
        <v>91.661444399999993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0" t="s">
        <v>87</v>
      </c>
      <c r="AT372" s="211" t="s">
        <v>76</v>
      </c>
      <c r="AU372" s="211" t="s">
        <v>77</v>
      </c>
      <c r="AY372" s="210" t="s">
        <v>167</v>
      </c>
      <c r="BK372" s="212">
        <f>BK373+BK391+BK410+BK426+BK431+BK435+BK466+BK513+BK560+BK566+BK645+BK703+BK727+BK741+BK757+BK768+BK775</f>
        <v>0</v>
      </c>
    </row>
    <row r="373" s="12" customFormat="1" ht="22.8" customHeight="1">
      <c r="A373" s="12"/>
      <c r="B373" s="199"/>
      <c r="C373" s="200"/>
      <c r="D373" s="201" t="s">
        <v>76</v>
      </c>
      <c r="E373" s="213" t="s">
        <v>949</v>
      </c>
      <c r="F373" s="213" t="s">
        <v>950</v>
      </c>
      <c r="G373" s="200"/>
      <c r="H373" s="200"/>
      <c r="I373" s="203"/>
      <c r="J373" s="214">
        <f>BK373</f>
        <v>0</v>
      </c>
      <c r="K373" s="200"/>
      <c r="L373" s="205"/>
      <c r="M373" s="206"/>
      <c r="N373" s="207"/>
      <c r="O373" s="207"/>
      <c r="P373" s="208">
        <f>SUM(P374:P390)</f>
        <v>0</v>
      </c>
      <c r="Q373" s="207"/>
      <c r="R373" s="208">
        <f>SUM(R374:R390)</f>
        <v>1.4593779000000002</v>
      </c>
      <c r="S373" s="207"/>
      <c r="T373" s="209">
        <f>SUM(T374:T390)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0" t="s">
        <v>87</v>
      </c>
      <c r="AT373" s="211" t="s">
        <v>76</v>
      </c>
      <c r="AU373" s="211" t="s">
        <v>85</v>
      </c>
      <c r="AY373" s="210" t="s">
        <v>167</v>
      </c>
      <c r="BK373" s="212">
        <f>SUM(BK374:BK390)</f>
        <v>0</v>
      </c>
    </row>
    <row r="374" s="2" customFormat="1" ht="14.4" customHeight="1">
      <c r="A374" s="35"/>
      <c r="B374" s="36"/>
      <c r="C374" s="215" t="s">
        <v>951</v>
      </c>
      <c r="D374" s="215" t="s">
        <v>169</v>
      </c>
      <c r="E374" s="216" t="s">
        <v>952</v>
      </c>
      <c r="F374" s="217" t="s">
        <v>953</v>
      </c>
      <c r="G374" s="218" t="s">
        <v>186</v>
      </c>
      <c r="H374" s="219">
        <v>90.930000000000007</v>
      </c>
      <c r="I374" s="220"/>
      <c r="J374" s="221">
        <f>ROUND(I374*H374,2)</f>
        <v>0</v>
      </c>
      <c r="K374" s="217" t="s">
        <v>173</v>
      </c>
      <c r="L374" s="41"/>
      <c r="M374" s="222" t="s">
        <v>1</v>
      </c>
      <c r="N374" s="223" t="s">
        <v>42</v>
      </c>
      <c r="O374" s="88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6" t="s">
        <v>233</v>
      </c>
      <c r="AT374" s="226" t="s">
        <v>169</v>
      </c>
      <c r="AU374" s="226" t="s">
        <v>87</v>
      </c>
      <c r="AY374" s="14" t="s">
        <v>167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4" t="s">
        <v>85</v>
      </c>
      <c r="BK374" s="227">
        <f>ROUND(I374*H374,2)</f>
        <v>0</v>
      </c>
      <c r="BL374" s="14" t="s">
        <v>233</v>
      </c>
      <c r="BM374" s="226" t="s">
        <v>954</v>
      </c>
    </row>
    <row r="375" s="2" customFormat="1" ht="14.4" customHeight="1">
      <c r="A375" s="35"/>
      <c r="B375" s="36"/>
      <c r="C375" s="228" t="s">
        <v>955</v>
      </c>
      <c r="D375" s="228" t="s">
        <v>225</v>
      </c>
      <c r="E375" s="229" t="s">
        <v>956</v>
      </c>
      <c r="F375" s="230" t="s">
        <v>957</v>
      </c>
      <c r="G375" s="231" t="s">
        <v>228</v>
      </c>
      <c r="H375" s="232">
        <v>0.029999999999999999</v>
      </c>
      <c r="I375" s="233"/>
      <c r="J375" s="234">
        <f>ROUND(I375*H375,2)</f>
        <v>0</v>
      </c>
      <c r="K375" s="230" t="s">
        <v>173</v>
      </c>
      <c r="L375" s="235"/>
      <c r="M375" s="236" t="s">
        <v>1</v>
      </c>
      <c r="N375" s="237" t="s">
        <v>42</v>
      </c>
      <c r="O375" s="88"/>
      <c r="P375" s="224">
        <f>O375*H375</f>
        <v>0</v>
      </c>
      <c r="Q375" s="224">
        <v>1</v>
      </c>
      <c r="R375" s="224">
        <f>Q375*H375</f>
        <v>0.029999999999999999</v>
      </c>
      <c r="S375" s="224">
        <v>0</v>
      </c>
      <c r="T375" s="22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6" t="s">
        <v>297</v>
      </c>
      <c r="AT375" s="226" t="s">
        <v>225</v>
      </c>
      <c r="AU375" s="226" t="s">
        <v>87</v>
      </c>
      <c r="AY375" s="14" t="s">
        <v>167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4" t="s">
        <v>85</v>
      </c>
      <c r="BK375" s="227">
        <f>ROUND(I375*H375,2)</f>
        <v>0</v>
      </c>
      <c r="BL375" s="14" t="s">
        <v>233</v>
      </c>
      <c r="BM375" s="226" t="s">
        <v>958</v>
      </c>
    </row>
    <row r="376" s="2" customFormat="1" ht="14.4" customHeight="1">
      <c r="A376" s="35"/>
      <c r="B376" s="36"/>
      <c r="C376" s="215" t="s">
        <v>959</v>
      </c>
      <c r="D376" s="215" t="s">
        <v>169</v>
      </c>
      <c r="E376" s="216" t="s">
        <v>960</v>
      </c>
      <c r="F376" s="217" t="s">
        <v>961</v>
      </c>
      <c r="G376" s="218" t="s">
        <v>186</v>
      </c>
      <c r="H376" s="219">
        <v>72.927999999999997</v>
      </c>
      <c r="I376" s="220"/>
      <c r="J376" s="221">
        <f>ROUND(I376*H376,2)</f>
        <v>0</v>
      </c>
      <c r="K376" s="217" t="s">
        <v>173</v>
      </c>
      <c r="L376" s="41"/>
      <c r="M376" s="222" t="s">
        <v>1</v>
      </c>
      <c r="N376" s="223" t="s">
        <v>42</v>
      </c>
      <c r="O376" s="88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6" t="s">
        <v>233</v>
      </c>
      <c r="AT376" s="226" t="s">
        <v>169</v>
      </c>
      <c r="AU376" s="226" t="s">
        <v>87</v>
      </c>
      <c r="AY376" s="14" t="s">
        <v>167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4" t="s">
        <v>85</v>
      </c>
      <c r="BK376" s="227">
        <f>ROUND(I376*H376,2)</f>
        <v>0</v>
      </c>
      <c r="BL376" s="14" t="s">
        <v>233</v>
      </c>
      <c r="BM376" s="226" t="s">
        <v>962</v>
      </c>
    </row>
    <row r="377" s="2" customFormat="1" ht="14.4" customHeight="1">
      <c r="A377" s="35"/>
      <c r="B377" s="36"/>
      <c r="C377" s="228" t="s">
        <v>963</v>
      </c>
      <c r="D377" s="228" t="s">
        <v>225</v>
      </c>
      <c r="E377" s="229" t="s">
        <v>956</v>
      </c>
      <c r="F377" s="230" t="s">
        <v>957</v>
      </c>
      <c r="G377" s="231" t="s">
        <v>228</v>
      </c>
      <c r="H377" s="232">
        <v>0.025000000000000001</v>
      </c>
      <c r="I377" s="233"/>
      <c r="J377" s="234">
        <f>ROUND(I377*H377,2)</f>
        <v>0</v>
      </c>
      <c r="K377" s="230" t="s">
        <v>173</v>
      </c>
      <c r="L377" s="235"/>
      <c r="M377" s="236" t="s">
        <v>1</v>
      </c>
      <c r="N377" s="237" t="s">
        <v>42</v>
      </c>
      <c r="O377" s="88"/>
      <c r="P377" s="224">
        <f>O377*H377</f>
        <v>0</v>
      </c>
      <c r="Q377" s="224">
        <v>1</v>
      </c>
      <c r="R377" s="224">
        <f>Q377*H377</f>
        <v>0.025000000000000001</v>
      </c>
      <c r="S377" s="224">
        <v>0</v>
      </c>
      <c r="T377" s="225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6" t="s">
        <v>297</v>
      </c>
      <c r="AT377" s="226" t="s">
        <v>225</v>
      </c>
      <c r="AU377" s="226" t="s">
        <v>87</v>
      </c>
      <c r="AY377" s="14" t="s">
        <v>167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4" t="s">
        <v>85</v>
      </c>
      <c r="BK377" s="227">
        <f>ROUND(I377*H377,2)</f>
        <v>0</v>
      </c>
      <c r="BL377" s="14" t="s">
        <v>233</v>
      </c>
      <c r="BM377" s="226" t="s">
        <v>964</v>
      </c>
    </row>
    <row r="378" s="2" customFormat="1" ht="14.4" customHeight="1">
      <c r="A378" s="35"/>
      <c r="B378" s="36"/>
      <c r="C378" s="215" t="s">
        <v>965</v>
      </c>
      <c r="D378" s="215" t="s">
        <v>169</v>
      </c>
      <c r="E378" s="216" t="s">
        <v>966</v>
      </c>
      <c r="F378" s="217" t="s">
        <v>967</v>
      </c>
      <c r="G378" s="218" t="s">
        <v>186</v>
      </c>
      <c r="H378" s="219">
        <v>90.930000000000007</v>
      </c>
      <c r="I378" s="220"/>
      <c r="J378" s="221">
        <f>ROUND(I378*H378,2)</f>
        <v>0</v>
      </c>
      <c r="K378" s="217" t="s">
        <v>173</v>
      </c>
      <c r="L378" s="41"/>
      <c r="M378" s="222" t="s">
        <v>1</v>
      </c>
      <c r="N378" s="223" t="s">
        <v>42</v>
      </c>
      <c r="O378" s="88"/>
      <c r="P378" s="224">
        <f>O378*H378</f>
        <v>0</v>
      </c>
      <c r="Q378" s="224">
        <v>0.00040000000000000002</v>
      </c>
      <c r="R378" s="224">
        <f>Q378*H378</f>
        <v>0.036372000000000002</v>
      </c>
      <c r="S378" s="224">
        <v>0</v>
      </c>
      <c r="T378" s="22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6" t="s">
        <v>233</v>
      </c>
      <c r="AT378" s="226" t="s">
        <v>169</v>
      </c>
      <c r="AU378" s="226" t="s">
        <v>87</v>
      </c>
      <c r="AY378" s="14" t="s">
        <v>167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4" t="s">
        <v>85</v>
      </c>
      <c r="BK378" s="227">
        <f>ROUND(I378*H378,2)</f>
        <v>0</v>
      </c>
      <c r="BL378" s="14" t="s">
        <v>233</v>
      </c>
      <c r="BM378" s="226" t="s">
        <v>968</v>
      </c>
    </row>
    <row r="379" s="2" customFormat="1" ht="22.2" customHeight="1">
      <c r="A379" s="35"/>
      <c r="B379" s="36"/>
      <c r="C379" s="228" t="s">
        <v>969</v>
      </c>
      <c r="D379" s="228" t="s">
        <v>225</v>
      </c>
      <c r="E379" s="229" t="s">
        <v>970</v>
      </c>
      <c r="F379" s="230" t="s">
        <v>971</v>
      </c>
      <c r="G379" s="231" t="s">
        <v>186</v>
      </c>
      <c r="H379" s="232">
        <v>105.979</v>
      </c>
      <c r="I379" s="233"/>
      <c r="J379" s="234">
        <f>ROUND(I379*H379,2)</f>
        <v>0</v>
      </c>
      <c r="K379" s="230" t="s">
        <v>173</v>
      </c>
      <c r="L379" s="235"/>
      <c r="M379" s="236" t="s">
        <v>1</v>
      </c>
      <c r="N379" s="237" t="s">
        <v>42</v>
      </c>
      <c r="O379" s="88"/>
      <c r="P379" s="224">
        <f>O379*H379</f>
        <v>0</v>
      </c>
      <c r="Q379" s="224">
        <v>0.0054000000000000003</v>
      </c>
      <c r="R379" s="224">
        <f>Q379*H379</f>
        <v>0.57228659999999998</v>
      </c>
      <c r="S379" s="224">
        <v>0</v>
      </c>
      <c r="T379" s="225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6" t="s">
        <v>297</v>
      </c>
      <c r="AT379" s="226" t="s">
        <v>225</v>
      </c>
      <c r="AU379" s="226" t="s">
        <v>87</v>
      </c>
      <c r="AY379" s="14" t="s">
        <v>167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4" t="s">
        <v>85</v>
      </c>
      <c r="BK379" s="227">
        <f>ROUND(I379*H379,2)</f>
        <v>0</v>
      </c>
      <c r="BL379" s="14" t="s">
        <v>233</v>
      </c>
      <c r="BM379" s="226" t="s">
        <v>972</v>
      </c>
    </row>
    <row r="380" s="2" customFormat="1" ht="14.4" customHeight="1">
      <c r="A380" s="35"/>
      <c r="B380" s="36"/>
      <c r="C380" s="215" t="s">
        <v>973</v>
      </c>
      <c r="D380" s="215" t="s">
        <v>169</v>
      </c>
      <c r="E380" s="216" t="s">
        <v>974</v>
      </c>
      <c r="F380" s="217" t="s">
        <v>975</v>
      </c>
      <c r="G380" s="218" t="s">
        <v>186</v>
      </c>
      <c r="H380" s="219">
        <v>72.927999999999997</v>
      </c>
      <c r="I380" s="220"/>
      <c r="J380" s="221">
        <f>ROUND(I380*H380,2)</f>
        <v>0</v>
      </c>
      <c r="K380" s="217" t="s">
        <v>173</v>
      </c>
      <c r="L380" s="41"/>
      <c r="M380" s="222" t="s">
        <v>1</v>
      </c>
      <c r="N380" s="223" t="s">
        <v>42</v>
      </c>
      <c r="O380" s="88"/>
      <c r="P380" s="224">
        <f>O380*H380</f>
        <v>0</v>
      </c>
      <c r="Q380" s="224">
        <v>0.00040000000000000002</v>
      </c>
      <c r="R380" s="224">
        <f>Q380*H380</f>
        <v>0.029171200000000001</v>
      </c>
      <c r="S380" s="224">
        <v>0</v>
      </c>
      <c r="T380" s="225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6" t="s">
        <v>233</v>
      </c>
      <c r="AT380" s="226" t="s">
        <v>169</v>
      </c>
      <c r="AU380" s="226" t="s">
        <v>87</v>
      </c>
      <c r="AY380" s="14" t="s">
        <v>167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4" t="s">
        <v>85</v>
      </c>
      <c r="BK380" s="227">
        <f>ROUND(I380*H380,2)</f>
        <v>0</v>
      </c>
      <c r="BL380" s="14" t="s">
        <v>233</v>
      </c>
      <c r="BM380" s="226" t="s">
        <v>976</v>
      </c>
    </row>
    <row r="381" s="2" customFormat="1" ht="22.2" customHeight="1">
      <c r="A381" s="35"/>
      <c r="B381" s="36"/>
      <c r="C381" s="228" t="s">
        <v>977</v>
      </c>
      <c r="D381" s="228" t="s">
        <v>225</v>
      </c>
      <c r="E381" s="229" t="s">
        <v>970</v>
      </c>
      <c r="F381" s="230" t="s">
        <v>971</v>
      </c>
      <c r="G381" s="231" t="s">
        <v>186</v>
      </c>
      <c r="H381" s="232">
        <v>89.045000000000002</v>
      </c>
      <c r="I381" s="233"/>
      <c r="J381" s="234">
        <f>ROUND(I381*H381,2)</f>
        <v>0</v>
      </c>
      <c r="K381" s="230" t="s">
        <v>173</v>
      </c>
      <c r="L381" s="235"/>
      <c r="M381" s="236" t="s">
        <v>1</v>
      </c>
      <c r="N381" s="237" t="s">
        <v>42</v>
      </c>
      <c r="O381" s="88"/>
      <c r="P381" s="224">
        <f>O381*H381</f>
        <v>0</v>
      </c>
      <c r="Q381" s="224">
        <v>0.0054000000000000003</v>
      </c>
      <c r="R381" s="224">
        <f>Q381*H381</f>
        <v>0.48084300000000002</v>
      </c>
      <c r="S381" s="224">
        <v>0</v>
      </c>
      <c r="T381" s="225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6" t="s">
        <v>297</v>
      </c>
      <c r="AT381" s="226" t="s">
        <v>225</v>
      </c>
      <c r="AU381" s="226" t="s">
        <v>87</v>
      </c>
      <c r="AY381" s="14" t="s">
        <v>167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4" t="s">
        <v>85</v>
      </c>
      <c r="BK381" s="227">
        <f>ROUND(I381*H381,2)</f>
        <v>0</v>
      </c>
      <c r="BL381" s="14" t="s">
        <v>233</v>
      </c>
      <c r="BM381" s="226" t="s">
        <v>978</v>
      </c>
    </row>
    <row r="382" s="2" customFormat="1" ht="14.4" customHeight="1">
      <c r="A382" s="35"/>
      <c r="B382" s="36"/>
      <c r="C382" s="215" t="s">
        <v>979</v>
      </c>
      <c r="D382" s="215" t="s">
        <v>169</v>
      </c>
      <c r="E382" s="216" t="s">
        <v>980</v>
      </c>
      <c r="F382" s="217" t="s">
        <v>981</v>
      </c>
      <c r="G382" s="218" t="s">
        <v>186</v>
      </c>
      <c r="H382" s="219">
        <v>62.277999999999999</v>
      </c>
      <c r="I382" s="220"/>
      <c r="J382" s="221">
        <f>ROUND(I382*H382,2)</f>
        <v>0</v>
      </c>
      <c r="K382" s="217" t="s">
        <v>173</v>
      </c>
      <c r="L382" s="41"/>
      <c r="M382" s="222" t="s">
        <v>1</v>
      </c>
      <c r="N382" s="223" t="s">
        <v>42</v>
      </c>
      <c r="O382" s="88"/>
      <c r="P382" s="224">
        <f>O382*H382</f>
        <v>0</v>
      </c>
      <c r="Q382" s="224">
        <v>0.00040000000000000002</v>
      </c>
      <c r="R382" s="224">
        <f>Q382*H382</f>
        <v>0.024911200000000001</v>
      </c>
      <c r="S382" s="224">
        <v>0</v>
      </c>
      <c r="T382" s="22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6" t="s">
        <v>233</v>
      </c>
      <c r="AT382" s="226" t="s">
        <v>169</v>
      </c>
      <c r="AU382" s="226" t="s">
        <v>87</v>
      </c>
      <c r="AY382" s="14" t="s">
        <v>167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4" t="s">
        <v>85</v>
      </c>
      <c r="BK382" s="227">
        <f>ROUND(I382*H382,2)</f>
        <v>0</v>
      </c>
      <c r="BL382" s="14" t="s">
        <v>233</v>
      </c>
      <c r="BM382" s="226" t="s">
        <v>982</v>
      </c>
    </row>
    <row r="383" s="2" customFormat="1" ht="14.4" customHeight="1">
      <c r="A383" s="35"/>
      <c r="B383" s="36"/>
      <c r="C383" s="215" t="s">
        <v>983</v>
      </c>
      <c r="D383" s="215" t="s">
        <v>169</v>
      </c>
      <c r="E383" s="216" t="s">
        <v>984</v>
      </c>
      <c r="F383" s="217" t="s">
        <v>985</v>
      </c>
      <c r="G383" s="218" t="s">
        <v>178</v>
      </c>
      <c r="H383" s="219">
        <v>38.82</v>
      </c>
      <c r="I383" s="220"/>
      <c r="J383" s="221">
        <f>ROUND(I383*H383,2)</f>
        <v>0</v>
      </c>
      <c r="K383" s="217" t="s">
        <v>173</v>
      </c>
      <c r="L383" s="41"/>
      <c r="M383" s="222" t="s">
        <v>1</v>
      </c>
      <c r="N383" s="223" t="s">
        <v>42</v>
      </c>
      <c r="O383" s="88"/>
      <c r="P383" s="224">
        <f>O383*H383</f>
        <v>0</v>
      </c>
      <c r="Q383" s="224">
        <v>0.00016000000000000001</v>
      </c>
      <c r="R383" s="224">
        <f>Q383*H383</f>
        <v>0.0062112000000000009</v>
      </c>
      <c r="S383" s="224">
        <v>0</v>
      </c>
      <c r="T383" s="225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6" t="s">
        <v>233</v>
      </c>
      <c r="AT383" s="226" t="s">
        <v>169</v>
      </c>
      <c r="AU383" s="226" t="s">
        <v>87</v>
      </c>
      <c r="AY383" s="14" t="s">
        <v>167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4" t="s">
        <v>85</v>
      </c>
      <c r="BK383" s="227">
        <f>ROUND(I383*H383,2)</f>
        <v>0</v>
      </c>
      <c r="BL383" s="14" t="s">
        <v>233</v>
      </c>
      <c r="BM383" s="226" t="s">
        <v>986</v>
      </c>
    </row>
    <row r="384" s="2" customFormat="1" ht="14.4" customHeight="1">
      <c r="A384" s="35"/>
      <c r="B384" s="36"/>
      <c r="C384" s="215" t="s">
        <v>987</v>
      </c>
      <c r="D384" s="215" t="s">
        <v>169</v>
      </c>
      <c r="E384" s="216" t="s">
        <v>988</v>
      </c>
      <c r="F384" s="217" t="s">
        <v>989</v>
      </c>
      <c r="G384" s="218" t="s">
        <v>186</v>
      </c>
      <c r="H384" s="219">
        <v>70.930000000000007</v>
      </c>
      <c r="I384" s="220"/>
      <c r="J384" s="221">
        <f>ROUND(I384*H384,2)</f>
        <v>0</v>
      </c>
      <c r="K384" s="217" t="s">
        <v>173</v>
      </c>
      <c r="L384" s="41"/>
      <c r="M384" s="222" t="s">
        <v>1</v>
      </c>
      <c r="N384" s="223" t="s">
        <v>42</v>
      </c>
      <c r="O384" s="88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6" t="s">
        <v>233</v>
      </c>
      <c r="AT384" s="226" t="s">
        <v>169</v>
      </c>
      <c r="AU384" s="226" t="s">
        <v>87</v>
      </c>
      <c r="AY384" s="14" t="s">
        <v>167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4" t="s">
        <v>85</v>
      </c>
      <c r="BK384" s="227">
        <f>ROUND(I384*H384,2)</f>
        <v>0</v>
      </c>
      <c r="BL384" s="14" t="s">
        <v>233</v>
      </c>
      <c r="BM384" s="226" t="s">
        <v>990</v>
      </c>
    </row>
    <row r="385" s="2" customFormat="1" ht="14.4" customHeight="1">
      <c r="A385" s="35"/>
      <c r="B385" s="36"/>
      <c r="C385" s="228" t="s">
        <v>991</v>
      </c>
      <c r="D385" s="228" t="s">
        <v>225</v>
      </c>
      <c r="E385" s="229" t="s">
        <v>992</v>
      </c>
      <c r="F385" s="230" t="s">
        <v>993</v>
      </c>
      <c r="G385" s="231" t="s">
        <v>186</v>
      </c>
      <c r="H385" s="232">
        <v>74.477000000000004</v>
      </c>
      <c r="I385" s="233"/>
      <c r="J385" s="234">
        <f>ROUND(I385*H385,2)</f>
        <v>0</v>
      </c>
      <c r="K385" s="230" t="s">
        <v>173</v>
      </c>
      <c r="L385" s="235"/>
      <c r="M385" s="236" t="s">
        <v>1</v>
      </c>
      <c r="N385" s="237" t="s">
        <v>42</v>
      </c>
      <c r="O385" s="88"/>
      <c r="P385" s="224">
        <f>O385*H385</f>
        <v>0</v>
      </c>
      <c r="Q385" s="224">
        <v>0.00020000000000000001</v>
      </c>
      <c r="R385" s="224">
        <f>Q385*H385</f>
        <v>0.014895400000000001</v>
      </c>
      <c r="S385" s="224">
        <v>0</v>
      </c>
      <c r="T385" s="225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6" t="s">
        <v>297</v>
      </c>
      <c r="AT385" s="226" t="s">
        <v>225</v>
      </c>
      <c r="AU385" s="226" t="s">
        <v>87</v>
      </c>
      <c r="AY385" s="14" t="s">
        <v>167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14" t="s">
        <v>85</v>
      </c>
      <c r="BK385" s="227">
        <f>ROUND(I385*H385,2)</f>
        <v>0</v>
      </c>
      <c r="BL385" s="14" t="s">
        <v>233</v>
      </c>
      <c r="BM385" s="226" t="s">
        <v>994</v>
      </c>
    </row>
    <row r="386" s="2" customFormat="1" ht="14.4" customHeight="1">
      <c r="A386" s="35"/>
      <c r="B386" s="36"/>
      <c r="C386" s="215" t="s">
        <v>995</v>
      </c>
      <c r="D386" s="215" t="s">
        <v>169</v>
      </c>
      <c r="E386" s="216" t="s">
        <v>996</v>
      </c>
      <c r="F386" s="217" t="s">
        <v>997</v>
      </c>
      <c r="G386" s="218" t="s">
        <v>186</v>
      </c>
      <c r="H386" s="219">
        <v>72.927999999999997</v>
      </c>
      <c r="I386" s="220"/>
      <c r="J386" s="221">
        <f>ROUND(I386*H386,2)</f>
        <v>0</v>
      </c>
      <c r="K386" s="217" t="s">
        <v>173</v>
      </c>
      <c r="L386" s="41"/>
      <c r="M386" s="222" t="s">
        <v>1</v>
      </c>
      <c r="N386" s="223" t="s">
        <v>42</v>
      </c>
      <c r="O386" s="88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6" t="s">
        <v>233</v>
      </c>
      <c r="AT386" s="226" t="s">
        <v>169</v>
      </c>
      <c r="AU386" s="226" t="s">
        <v>87</v>
      </c>
      <c r="AY386" s="14" t="s">
        <v>167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4" t="s">
        <v>85</v>
      </c>
      <c r="BK386" s="227">
        <f>ROUND(I386*H386,2)</f>
        <v>0</v>
      </c>
      <c r="BL386" s="14" t="s">
        <v>233</v>
      </c>
      <c r="BM386" s="226" t="s">
        <v>998</v>
      </c>
    </row>
    <row r="387" s="2" customFormat="1" ht="14.4" customHeight="1">
      <c r="A387" s="35"/>
      <c r="B387" s="36"/>
      <c r="C387" s="228" t="s">
        <v>999</v>
      </c>
      <c r="D387" s="228" t="s">
        <v>225</v>
      </c>
      <c r="E387" s="229" t="s">
        <v>992</v>
      </c>
      <c r="F387" s="230" t="s">
        <v>993</v>
      </c>
      <c r="G387" s="231" t="s">
        <v>186</v>
      </c>
      <c r="H387" s="232">
        <v>76.573999999999998</v>
      </c>
      <c r="I387" s="233"/>
      <c r="J387" s="234">
        <f>ROUND(I387*H387,2)</f>
        <v>0</v>
      </c>
      <c r="K387" s="230" t="s">
        <v>173</v>
      </c>
      <c r="L387" s="235"/>
      <c r="M387" s="236" t="s">
        <v>1</v>
      </c>
      <c r="N387" s="237" t="s">
        <v>42</v>
      </c>
      <c r="O387" s="88"/>
      <c r="P387" s="224">
        <f>O387*H387</f>
        <v>0</v>
      </c>
      <c r="Q387" s="224">
        <v>0.00020000000000000001</v>
      </c>
      <c r="R387" s="224">
        <f>Q387*H387</f>
        <v>0.0153148</v>
      </c>
      <c r="S387" s="224">
        <v>0</v>
      </c>
      <c r="T387" s="225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6" t="s">
        <v>297</v>
      </c>
      <c r="AT387" s="226" t="s">
        <v>225</v>
      </c>
      <c r="AU387" s="226" t="s">
        <v>87</v>
      </c>
      <c r="AY387" s="14" t="s">
        <v>167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4" t="s">
        <v>85</v>
      </c>
      <c r="BK387" s="227">
        <f>ROUND(I387*H387,2)</f>
        <v>0</v>
      </c>
      <c r="BL387" s="14" t="s">
        <v>233</v>
      </c>
      <c r="BM387" s="226" t="s">
        <v>1000</v>
      </c>
    </row>
    <row r="388" s="2" customFormat="1" ht="14.4" customHeight="1">
      <c r="A388" s="35"/>
      <c r="B388" s="36"/>
      <c r="C388" s="215" t="s">
        <v>1001</v>
      </c>
      <c r="D388" s="215" t="s">
        <v>169</v>
      </c>
      <c r="E388" s="216" t="s">
        <v>1002</v>
      </c>
      <c r="F388" s="217" t="s">
        <v>1003</v>
      </c>
      <c r="G388" s="218" t="s">
        <v>186</v>
      </c>
      <c r="H388" s="219">
        <v>27.379999999999999</v>
      </c>
      <c r="I388" s="220"/>
      <c r="J388" s="221">
        <f>ROUND(I388*H388,2)</f>
        <v>0</v>
      </c>
      <c r="K388" s="217" t="s">
        <v>173</v>
      </c>
      <c r="L388" s="41"/>
      <c r="M388" s="222" t="s">
        <v>1</v>
      </c>
      <c r="N388" s="223" t="s">
        <v>42</v>
      </c>
      <c r="O388" s="88"/>
      <c r="P388" s="224">
        <f>O388*H388</f>
        <v>0</v>
      </c>
      <c r="Q388" s="224">
        <v>0.0045100000000000001</v>
      </c>
      <c r="R388" s="224">
        <f>Q388*H388</f>
        <v>0.12348380000000001</v>
      </c>
      <c r="S388" s="224">
        <v>0</v>
      </c>
      <c r="T388" s="22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6" t="s">
        <v>233</v>
      </c>
      <c r="AT388" s="226" t="s">
        <v>169</v>
      </c>
      <c r="AU388" s="226" t="s">
        <v>87</v>
      </c>
      <c r="AY388" s="14" t="s">
        <v>167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4" t="s">
        <v>85</v>
      </c>
      <c r="BK388" s="227">
        <f>ROUND(I388*H388,2)</f>
        <v>0</v>
      </c>
      <c r="BL388" s="14" t="s">
        <v>233</v>
      </c>
      <c r="BM388" s="226" t="s">
        <v>1004</v>
      </c>
    </row>
    <row r="389" s="2" customFormat="1" ht="14.4" customHeight="1">
      <c r="A389" s="35"/>
      <c r="B389" s="36"/>
      <c r="C389" s="215" t="s">
        <v>1005</v>
      </c>
      <c r="D389" s="215" t="s">
        <v>169</v>
      </c>
      <c r="E389" s="216" t="s">
        <v>1006</v>
      </c>
      <c r="F389" s="217" t="s">
        <v>1007</v>
      </c>
      <c r="G389" s="218" t="s">
        <v>186</v>
      </c>
      <c r="H389" s="219">
        <v>22.370000000000001</v>
      </c>
      <c r="I389" s="220"/>
      <c r="J389" s="221">
        <f>ROUND(I389*H389,2)</f>
        <v>0</v>
      </c>
      <c r="K389" s="217" t="s">
        <v>173</v>
      </c>
      <c r="L389" s="41"/>
      <c r="M389" s="222" t="s">
        <v>1</v>
      </c>
      <c r="N389" s="223" t="s">
        <v>42</v>
      </c>
      <c r="O389" s="88"/>
      <c r="P389" s="224">
        <f>O389*H389</f>
        <v>0</v>
      </c>
      <c r="Q389" s="224">
        <v>0.0045100000000000001</v>
      </c>
      <c r="R389" s="224">
        <f>Q389*H389</f>
        <v>0.10088870000000001</v>
      </c>
      <c r="S389" s="224">
        <v>0</v>
      </c>
      <c r="T389" s="22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6" t="s">
        <v>233</v>
      </c>
      <c r="AT389" s="226" t="s">
        <v>169</v>
      </c>
      <c r="AU389" s="226" t="s">
        <v>87</v>
      </c>
      <c r="AY389" s="14" t="s">
        <v>167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4" t="s">
        <v>85</v>
      </c>
      <c r="BK389" s="227">
        <f>ROUND(I389*H389,2)</f>
        <v>0</v>
      </c>
      <c r="BL389" s="14" t="s">
        <v>233</v>
      </c>
      <c r="BM389" s="226" t="s">
        <v>1008</v>
      </c>
    </row>
    <row r="390" s="2" customFormat="1" ht="14.4" customHeight="1">
      <c r="A390" s="35"/>
      <c r="B390" s="36"/>
      <c r="C390" s="215" t="s">
        <v>1009</v>
      </c>
      <c r="D390" s="215" t="s">
        <v>169</v>
      </c>
      <c r="E390" s="216" t="s">
        <v>1010</v>
      </c>
      <c r="F390" s="217" t="s">
        <v>1011</v>
      </c>
      <c r="G390" s="218" t="s">
        <v>228</v>
      </c>
      <c r="H390" s="219">
        <v>1.4590000000000001</v>
      </c>
      <c r="I390" s="220"/>
      <c r="J390" s="221">
        <f>ROUND(I390*H390,2)</f>
        <v>0</v>
      </c>
      <c r="K390" s="217" t="s">
        <v>173</v>
      </c>
      <c r="L390" s="41"/>
      <c r="M390" s="222" t="s">
        <v>1</v>
      </c>
      <c r="N390" s="223" t="s">
        <v>42</v>
      </c>
      <c r="O390" s="88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6" t="s">
        <v>233</v>
      </c>
      <c r="AT390" s="226" t="s">
        <v>169</v>
      </c>
      <c r="AU390" s="226" t="s">
        <v>87</v>
      </c>
      <c r="AY390" s="14" t="s">
        <v>167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4" t="s">
        <v>85</v>
      </c>
      <c r="BK390" s="227">
        <f>ROUND(I390*H390,2)</f>
        <v>0</v>
      </c>
      <c r="BL390" s="14" t="s">
        <v>233</v>
      </c>
      <c r="BM390" s="226" t="s">
        <v>1012</v>
      </c>
    </row>
    <row r="391" s="12" customFormat="1" ht="22.8" customHeight="1">
      <c r="A391" s="12"/>
      <c r="B391" s="199"/>
      <c r="C391" s="200"/>
      <c r="D391" s="201" t="s">
        <v>76</v>
      </c>
      <c r="E391" s="213" t="s">
        <v>1013</v>
      </c>
      <c r="F391" s="213" t="s">
        <v>1014</v>
      </c>
      <c r="G391" s="200"/>
      <c r="H391" s="200"/>
      <c r="I391" s="203"/>
      <c r="J391" s="214">
        <f>BK391</f>
        <v>0</v>
      </c>
      <c r="K391" s="200"/>
      <c r="L391" s="205"/>
      <c r="M391" s="206"/>
      <c r="N391" s="207"/>
      <c r="O391" s="207"/>
      <c r="P391" s="208">
        <f>SUM(P392:P409)</f>
        <v>0</v>
      </c>
      <c r="Q391" s="207"/>
      <c r="R391" s="208">
        <f>SUM(R392:R409)</f>
        <v>1.1061001899999998</v>
      </c>
      <c r="S391" s="207"/>
      <c r="T391" s="209">
        <f>SUM(T392:T409)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0" t="s">
        <v>87</v>
      </c>
      <c r="AT391" s="211" t="s">
        <v>76</v>
      </c>
      <c r="AU391" s="211" t="s">
        <v>85</v>
      </c>
      <c r="AY391" s="210" t="s">
        <v>167</v>
      </c>
      <c r="BK391" s="212">
        <f>SUM(BK392:BK409)</f>
        <v>0</v>
      </c>
    </row>
    <row r="392" s="2" customFormat="1" ht="14.4" customHeight="1">
      <c r="A392" s="35"/>
      <c r="B392" s="36"/>
      <c r="C392" s="215" t="s">
        <v>1015</v>
      </c>
      <c r="D392" s="215" t="s">
        <v>169</v>
      </c>
      <c r="E392" s="216" t="s">
        <v>1016</v>
      </c>
      <c r="F392" s="217" t="s">
        <v>1017</v>
      </c>
      <c r="G392" s="218" t="s">
        <v>186</v>
      </c>
      <c r="H392" s="219">
        <v>90.721000000000004</v>
      </c>
      <c r="I392" s="220"/>
      <c r="J392" s="221">
        <f>ROUND(I392*H392,2)</f>
        <v>0</v>
      </c>
      <c r="K392" s="217" t="s">
        <v>173</v>
      </c>
      <c r="L392" s="41"/>
      <c r="M392" s="222" t="s">
        <v>1</v>
      </c>
      <c r="N392" s="223" t="s">
        <v>42</v>
      </c>
      <c r="O392" s="88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6" t="s">
        <v>233</v>
      </c>
      <c r="AT392" s="226" t="s">
        <v>169</v>
      </c>
      <c r="AU392" s="226" t="s">
        <v>87</v>
      </c>
      <c r="AY392" s="14" t="s">
        <v>167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4" t="s">
        <v>85</v>
      </c>
      <c r="BK392" s="227">
        <f>ROUND(I392*H392,2)</f>
        <v>0</v>
      </c>
      <c r="BL392" s="14" t="s">
        <v>233</v>
      </c>
      <c r="BM392" s="226" t="s">
        <v>1018</v>
      </c>
    </row>
    <row r="393" s="2" customFormat="1" ht="14.4" customHeight="1">
      <c r="A393" s="35"/>
      <c r="B393" s="36"/>
      <c r="C393" s="228" t="s">
        <v>1019</v>
      </c>
      <c r="D393" s="228" t="s">
        <v>225</v>
      </c>
      <c r="E393" s="229" t="s">
        <v>956</v>
      </c>
      <c r="F393" s="230" t="s">
        <v>957</v>
      </c>
      <c r="G393" s="231" t="s">
        <v>228</v>
      </c>
      <c r="H393" s="232">
        <v>0.029000000000000001</v>
      </c>
      <c r="I393" s="233"/>
      <c r="J393" s="234">
        <f>ROUND(I393*H393,2)</f>
        <v>0</v>
      </c>
      <c r="K393" s="230" t="s">
        <v>173</v>
      </c>
      <c r="L393" s="235"/>
      <c r="M393" s="236" t="s">
        <v>1</v>
      </c>
      <c r="N393" s="237" t="s">
        <v>42</v>
      </c>
      <c r="O393" s="88"/>
      <c r="P393" s="224">
        <f>O393*H393</f>
        <v>0</v>
      </c>
      <c r="Q393" s="224">
        <v>1</v>
      </c>
      <c r="R393" s="224">
        <f>Q393*H393</f>
        <v>0.029000000000000001</v>
      </c>
      <c r="S393" s="224">
        <v>0</v>
      </c>
      <c r="T393" s="22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6" t="s">
        <v>297</v>
      </c>
      <c r="AT393" s="226" t="s">
        <v>225</v>
      </c>
      <c r="AU393" s="226" t="s">
        <v>87</v>
      </c>
      <c r="AY393" s="14" t="s">
        <v>167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4" t="s">
        <v>85</v>
      </c>
      <c r="BK393" s="227">
        <f>ROUND(I393*H393,2)</f>
        <v>0</v>
      </c>
      <c r="BL393" s="14" t="s">
        <v>233</v>
      </c>
      <c r="BM393" s="226" t="s">
        <v>1020</v>
      </c>
    </row>
    <row r="394" s="2" customFormat="1" ht="14.4" customHeight="1">
      <c r="A394" s="35"/>
      <c r="B394" s="36"/>
      <c r="C394" s="215" t="s">
        <v>1021</v>
      </c>
      <c r="D394" s="215" t="s">
        <v>169</v>
      </c>
      <c r="E394" s="216" t="s">
        <v>1022</v>
      </c>
      <c r="F394" s="217" t="s">
        <v>1023</v>
      </c>
      <c r="G394" s="218" t="s">
        <v>186</v>
      </c>
      <c r="H394" s="219">
        <v>90.721000000000004</v>
      </c>
      <c r="I394" s="220"/>
      <c r="J394" s="221">
        <f>ROUND(I394*H394,2)</f>
        <v>0</v>
      </c>
      <c r="K394" s="217" t="s">
        <v>173</v>
      </c>
      <c r="L394" s="41"/>
      <c r="M394" s="222" t="s">
        <v>1</v>
      </c>
      <c r="N394" s="223" t="s">
        <v>42</v>
      </c>
      <c r="O394" s="88"/>
      <c r="P394" s="224">
        <f>O394*H394</f>
        <v>0</v>
      </c>
      <c r="Q394" s="224">
        <v>0.00088000000000000003</v>
      </c>
      <c r="R394" s="224">
        <f>Q394*H394</f>
        <v>0.079834479999999999</v>
      </c>
      <c r="S394" s="224">
        <v>0</v>
      </c>
      <c r="T394" s="22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6" t="s">
        <v>233</v>
      </c>
      <c r="AT394" s="226" t="s">
        <v>169</v>
      </c>
      <c r="AU394" s="226" t="s">
        <v>87</v>
      </c>
      <c r="AY394" s="14" t="s">
        <v>167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4" t="s">
        <v>85</v>
      </c>
      <c r="BK394" s="227">
        <f>ROUND(I394*H394,2)</f>
        <v>0</v>
      </c>
      <c r="BL394" s="14" t="s">
        <v>233</v>
      </c>
      <c r="BM394" s="226" t="s">
        <v>1024</v>
      </c>
    </row>
    <row r="395" s="2" customFormat="1" ht="22.2" customHeight="1">
      <c r="A395" s="35"/>
      <c r="B395" s="36"/>
      <c r="C395" s="228" t="s">
        <v>1025</v>
      </c>
      <c r="D395" s="228" t="s">
        <v>225</v>
      </c>
      <c r="E395" s="229" t="s">
        <v>1026</v>
      </c>
      <c r="F395" s="230" t="s">
        <v>1027</v>
      </c>
      <c r="G395" s="231" t="s">
        <v>186</v>
      </c>
      <c r="H395" s="232">
        <v>105.735</v>
      </c>
      <c r="I395" s="233"/>
      <c r="J395" s="234">
        <f>ROUND(I395*H395,2)</f>
        <v>0</v>
      </c>
      <c r="K395" s="230" t="s">
        <v>173</v>
      </c>
      <c r="L395" s="235"/>
      <c r="M395" s="236" t="s">
        <v>1</v>
      </c>
      <c r="N395" s="237" t="s">
        <v>42</v>
      </c>
      <c r="O395" s="88"/>
      <c r="P395" s="224">
        <f>O395*H395</f>
        <v>0</v>
      </c>
      <c r="Q395" s="224">
        <v>0.0053</v>
      </c>
      <c r="R395" s="224">
        <f>Q395*H395</f>
        <v>0.56039550000000005</v>
      </c>
      <c r="S395" s="224">
        <v>0</v>
      </c>
      <c r="T395" s="225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6" t="s">
        <v>297</v>
      </c>
      <c r="AT395" s="226" t="s">
        <v>225</v>
      </c>
      <c r="AU395" s="226" t="s">
        <v>87</v>
      </c>
      <c r="AY395" s="14" t="s">
        <v>167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4" t="s">
        <v>85</v>
      </c>
      <c r="BK395" s="227">
        <f>ROUND(I395*H395,2)</f>
        <v>0</v>
      </c>
      <c r="BL395" s="14" t="s">
        <v>233</v>
      </c>
      <c r="BM395" s="226" t="s">
        <v>1028</v>
      </c>
    </row>
    <row r="396" s="2" customFormat="1">
      <c r="A396" s="35"/>
      <c r="B396" s="36"/>
      <c r="C396" s="37"/>
      <c r="D396" s="238" t="s">
        <v>371</v>
      </c>
      <c r="E396" s="37"/>
      <c r="F396" s="239" t="s">
        <v>1029</v>
      </c>
      <c r="G396" s="37"/>
      <c r="H396" s="37"/>
      <c r="I396" s="240"/>
      <c r="J396" s="37"/>
      <c r="K396" s="37"/>
      <c r="L396" s="41"/>
      <c r="M396" s="241"/>
      <c r="N396" s="242"/>
      <c r="O396" s="88"/>
      <c r="P396" s="88"/>
      <c r="Q396" s="88"/>
      <c r="R396" s="88"/>
      <c r="S396" s="88"/>
      <c r="T396" s="89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4" t="s">
        <v>371</v>
      </c>
      <c r="AU396" s="14" t="s">
        <v>87</v>
      </c>
    </row>
    <row r="397" s="2" customFormat="1" ht="19.8" customHeight="1">
      <c r="A397" s="35"/>
      <c r="B397" s="36"/>
      <c r="C397" s="215" t="s">
        <v>1030</v>
      </c>
      <c r="D397" s="215" t="s">
        <v>169</v>
      </c>
      <c r="E397" s="216" t="s">
        <v>1031</v>
      </c>
      <c r="F397" s="217" t="s">
        <v>1032</v>
      </c>
      <c r="G397" s="218" t="s">
        <v>186</v>
      </c>
      <c r="H397" s="219">
        <v>26.649999999999999</v>
      </c>
      <c r="I397" s="220"/>
      <c r="J397" s="221">
        <f>ROUND(I397*H397,2)</f>
        <v>0</v>
      </c>
      <c r="K397" s="217" t="s">
        <v>173</v>
      </c>
      <c r="L397" s="41"/>
      <c r="M397" s="222" t="s">
        <v>1</v>
      </c>
      <c r="N397" s="223" t="s">
        <v>42</v>
      </c>
      <c r="O397" s="88"/>
      <c r="P397" s="224">
        <f>O397*H397</f>
        <v>0</v>
      </c>
      <c r="Q397" s="224">
        <v>0.00022000000000000001</v>
      </c>
      <c r="R397" s="224">
        <f>Q397*H397</f>
        <v>0.0058630000000000002</v>
      </c>
      <c r="S397" s="224">
        <v>0</v>
      </c>
      <c r="T397" s="225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6" t="s">
        <v>233</v>
      </c>
      <c r="AT397" s="226" t="s">
        <v>169</v>
      </c>
      <c r="AU397" s="226" t="s">
        <v>87</v>
      </c>
      <c r="AY397" s="14" t="s">
        <v>167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4" t="s">
        <v>85</v>
      </c>
      <c r="BK397" s="227">
        <f>ROUND(I397*H397,2)</f>
        <v>0</v>
      </c>
      <c r="BL397" s="14" t="s">
        <v>233</v>
      </c>
      <c r="BM397" s="226" t="s">
        <v>1033</v>
      </c>
    </row>
    <row r="398" s="2" customFormat="1" ht="19.8" customHeight="1">
      <c r="A398" s="35"/>
      <c r="B398" s="36"/>
      <c r="C398" s="215" t="s">
        <v>1034</v>
      </c>
      <c r="D398" s="215" t="s">
        <v>169</v>
      </c>
      <c r="E398" s="216" t="s">
        <v>1035</v>
      </c>
      <c r="F398" s="217" t="s">
        <v>1036</v>
      </c>
      <c r="G398" s="218" t="s">
        <v>186</v>
      </c>
      <c r="H398" s="219">
        <v>8</v>
      </c>
      <c r="I398" s="220"/>
      <c r="J398" s="221">
        <f>ROUND(I398*H398,2)</f>
        <v>0</v>
      </c>
      <c r="K398" s="217" t="s">
        <v>173</v>
      </c>
      <c r="L398" s="41"/>
      <c r="M398" s="222" t="s">
        <v>1</v>
      </c>
      <c r="N398" s="223" t="s">
        <v>42</v>
      </c>
      <c r="O398" s="88"/>
      <c r="P398" s="224">
        <f>O398*H398</f>
        <v>0</v>
      </c>
      <c r="Q398" s="224">
        <v>0.00033</v>
      </c>
      <c r="R398" s="224">
        <f>Q398*H398</f>
        <v>0.00264</v>
      </c>
      <c r="S398" s="224">
        <v>0</v>
      </c>
      <c r="T398" s="22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6" t="s">
        <v>233</v>
      </c>
      <c r="AT398" s="226" t="s">
        <v>169</v>
      </c>
      <c r="AU398" s="226" t="s">
        <v>87</v>
      </c>
      <c r="AY398" s="14" t="s">
        <v>167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4" t="s">
        <v>85</v>
      </c>
      <c r="BK398" s="227">
        <f>ROUND(I398*H398,2)</f>
        <v>0</v>
      </c>
      <c r="BL398" s="14" t="s">
        <v>233</v>
      </c>
      <c r="BM398" s="226" t="s">
        <v>1037</v>
      </c>
    </row>
    <row r="399" s="2" customFormat="1" ht="19.8" customHeight="1">
      <c r="A399" s="35"/>
      <c r="B399" s="36"/>
      <c r="C399" s="215" t="s">
        <v>1038</v>
      </c>
      <c r="D399" s="215" t="s">
        <v>169</v>
      </c>
      <c r="E399" s="216" t="s">
        <v>1039</v>
      </c>
      <c r="F399" s="217" t="s">
        <v>1040</v>
      </c>
      <c r="G399" s="218" t="s">
        <v>186</v>
      </c>
      <c r="H399" s="219">
        <v>22.099</v>
      </c>
      <c r="I399" s="220"/>
      <c r="J399" s="221">
        <f>ROUND(I399*H399,2)</f>
        <v>0</v>
      </c>
      <c r="K399" s="217" t="s">
        <v>173</v>
      </c>
      <c r="L399" s="41"/>
      <c r="M399" s="222" t="s">
        <v>1</v>
      </c>
      <c r="N399" s="223" t="s">
        <v>42</v>
      </c>
      <c r="O399" s="88"/>
      <c r="P399" s="224">
        <f>O399*H399</f>
        <v>0</v>
      </c>
      <c r="Q399" s="224">
        <v>0.00011</v>
      </c>
      <c r="R399" s="224">
        <f>Q399*H399</f>
        <v>0.0024308900000000002</v>
      </c>
      <c r="S399" s="224">
        <v>0</v>
      </c>
      <c r="T399" s="225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6" t="s">
        <v>233</v>
      </c>
      <c r="AT399" s="226" t="s">
        <v>169</v>
      </c>
      <c r="AU399" s="226" t="s">
        <v>87</v>
      </c>
      <c r="AY399" s="14" t="s">
        <v>167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4" t="s">
        <v>85</v>
      </c>
      <c r="BK399" s="227">
        <f>ROUND(I399*H399,2)</f>
        <v>0</v>
      </c>
      <c r="BL399" s="14" t="s">
        <v>233</v>
      </c>
      <c r="BM399" s="226" t="s">
        <v>1041</v>
      </c>
    </row>
    <row r="400" s="2" customFormat="1" ht="19.8" customHeight="1">
      <c r="A400" s="35"/>
      <c r="B400" s="36"/>
      <c r="C400" s="215" t="s">
        <v>1042</v>
      </c>
      <c r="D400" s="215" t="s">
        <v>169</v>
      </c>
      <c r="E400" s="216" t="s">
        <v>1043</v>
      </c>
      <c r="F400" s="217" t="s">
        <v>1044</v>
      </c>
      <c r="G400" s="218" t="s">
        <v>186</v>
      </c>
      <c r="H400" s="219">
        <v>28.384</v>
      </c>
      <c r="I400" s="220"/>
      <c r="J400" s="221">
        <f>ROUND(I400*H400,2)</f>
        <v>0</v>
      </c>
      <c r="K400" s="217" t="s">
        <v>173</v>
      </c>
      <c r="L400" s="41"/>
      <c r="M400" s="222" t="s">
        <v>1</v>
      </c>
      <c r="N400" s="223" t="s">
        <v>42</v>
      </c>
      <c r="O400" s="88"/>
      <c r="P400" s="224">
        <f>O400*H400</f>
        <v>0</v>
      </c>
      <c r="Q400" s="224">
        <v>8.0000000000000007E-05</v>
      </c>
      <c r="R400" s="224">
        <f>Q400*H400</f>
        <v>0.0022707200000000004</v>
      </c>
      <c r="S400" s="224">
        <v>0</v>
      </c>
      <c r="T400" s="225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6" t="s">
        <v>233</v>
      </c>
      <c r="AT400" s="226" t="s">
        <v>169</v>
      </c>
      <c r="AU400" s="226" t="s">
        <v>87</v>
      </c>
      <c r="AY400" s="14" t="s">
        <v>167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4" t="s">
        <v>85</v>
      </c>
      <c r="BK400" s="227">
        <f>ROUND(I400*H400,2)</f>
        <v>0</v>
      </c>
      <c r="BL400" s="14" t="s">
        <v>233</v>
      </c>
      <c r="BM400" s="226" t="s">
        <v>1045</v>
      </c>
    </row>
    <row r="401" s="2" customFormat="1" ht="14.4" customHeight="1">
      <c r="A401" s="35"/>
      <c r="B401" s="36"/>
      <c r="C401" s="215" t="s">
        <v>1046</v>
      </c>
      <c r="D401" s="215" t="s">
        <v>169</v>
      </c>
      <c r="E401" s="216" t="s">
        <v>1047</v>
      </c>
      <c r="F401" s="217" t="s">
        <v>1048</v>
      </c>
      <c r="G401" s="218" t="s">
        <v>321</v>
      </c>
      <c r="H401" s="219">
        <v>317</v>
      </c>
      <c r="I401" s="220"/>
      <c r="J401" s="221">
        <f>ROUND(I401*H401,2)</f>
        <v>0</v>
      </c>
      <c r="K401" s="217" t="s">
        <v>173</v>
      </c>
      <c r="L401" s="41"/>
      <c r="M401" s="222" t="s">
        <v>1</v>
      </c>
      <c r="N401" s="223" t="s">
        <v>42</v>
      </c>
      <c r="O401" s="88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6" t="s">
        <v>233</v>
      </c>
      <c r="AT401" s="226" t="s">
        <v>169</v>
      </c>
      <c r="AU401" s="226" t="s">
        <v>87</v>
      </c>
      <c r="AY401" s="14" t="s">
        <v>167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4" t="s">
        <v>85</v>
      </c>
      <c r="BK401" s="227">
        <f>ROUND(I401*H401,2)</f>
        <v>0</v>
      </c>
      <c r="BL401" s="14" t="s">
        <v>233</v>
      </c>
      <c r="BM401" s="226" t="s">
        <v>1049</v>
      </c>
    </row>
    <row r="402" s="2" customFormat="1" ht="14.4" customHeight="1">
      <c r="A402" s="35"/>
      <c r="B402" s="36"/>
      <c r="C402" s="228" t="s">
        <v>1050</v>
      </c>
      <c r="D402" s="228" t="s">
        <v>225</v>
      </c>
      <c r="E402" s="229" t="s">
        <v>1051</v>
      </c>
      <c r="F402" s="230" t="s">
        <v>1052</v>
      </c>
      <c r="G402" s="231" t="s">
        <v>186</v>
      </c>
      <c r="H402" s="232">
        <v>122.315</v>
      </c>
      <c r="I402" s="233"/>
      <c r="J402" s="234">
        <f>ROUND(I402*H402,2)</f>
        <v>0</v>
      </c>
      <c r="K402" s="230" t="s">
        <v>173</v>
      </c>
      <c r="L402" s="235"/>
      <c r="M402" s="236" t="s">
        <v>1</v>
      </c>
      <c r="N402" s="237" t="s">
        <v>42</v>
      </c>
      <c r="O402" s="88"/>
      <c r="P402" s="224">
        <f>O402*H402</f>
        <v>0</v>
      </c>
      <c r="Q402" s="224">
        <v>0.0025400000000000002</v>
      </c>
      <c r="R402" s="224">
        <f>Q402*H402</f>
        <v>0.31068010000000001</v>
      </c>
      <c r="S402" s="224">
        <v>0</v>
      </c>
      <c r="T402" s="225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6" t="s">
        <v>297</v>
      </c>
      <c r="AT402" s="226" t="s">
        <v>225</v>
      </c>
      <c r="AU402" s="226" t="s">
        <v>87</v>
      </c>
      <c r="AY402" s="14" t="s">
        <v>167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4" t="s">
        <v>85</v>
      </c>
      <c r="BK402" s="227">
        <f>ROUND(I402*H402,2)</f>
        <v>0</v>
      </c>
      <c r="BL402" s="14" t="s">
        <v>233</v>
      </c>
      <c r="BM402" s="226" t="s">
        <v>1053</v>
      </c>
    </row>
    <row r="403" s="2" customFormat="1" ht="19.8" customHeight="1">
      <c r="A403" s="35"/>
      <c r="B403" s="36"/>
      <c r="C403" s="215" t="s">
        <v>1054</v>
      </c>
      <c r="D403" s="215" t="s">
        <v>169</v>
      </c>
      <c r="E403" s="216" t="s">
        <v>1055</v>
      </c>
      <c r="F403" s="217" t="s">
        <v>1056</v>
      </c>
      <c r="G403" s="218" t="s">
        <v>178</v>
      </c>
      <c r="H403" s="219">
        <v>42.649999999999999</v>
      </c>
      <c r="I403" s="220"/>
      <c r="J403" s="221">
        <f>ROUND(I403*H403,2)</f>
        <v>0</v>
      </c>
      <c r="K403" s="217" t="s">
        <v>173</v>
      </c>
      <c r="L403" s="41"/>
      <c r="M403" s="222" t="s">
        <v>1</v>
      </c>
      <c r="N403" s="223" t="s">
        <v>42</v>
      </c>
      <c r="O403" s="88"/>
      <c r="P403" s="224">
        <f>O403*H403</f>
        <v>0</v>
      </c>
      <c r="Q403" s="224">
        <v>0.00059999999999999995</v>
      </c>
      <c r="R403" s="224">
        <f>Q403*H403</f>
        <v>0.025589999999999998</v>
      </c>
      <c r="S403" s="224">
        <v>0</v>
      </c>
      <c r="T403" s="225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6" t="s">
        <v>233</v>
      </c>
      <c r="AT403" s="226" t="s">
        <v>169</v>
      </c>
      <c r="AU403" s="226" t="s">
        <v>87</v>
      </c>
      <c r="AY403" s="14" t="s">
        <v>167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4" t="s">
        <v>85</v>
      </c>
      <c r="BK403" s="227">
        <f>ROUND(I403*H403,2)</f>
        <v>0</v>
      </c>
      <c r="BL403" s="14" t="s">
        <v>233</v>
      </c>
      <c r="BM403" s="226" t="s">
        <v>1057</v>
      </c>
    </row>
    <row r="404" s="2" customFormat="1" ht="19.8" customHeight="1">
      <c r="A404" s="35"/>
      <c r="B404" s="36"/>
      <c r="C404" s="215" t="s">
        <v>1058</v>
      </c>
      <c r="D404" s="215" t="s">
        <v>169</v>
      </c>
      <c r="E404" s="216" t="s">
        <v>1059</v>
      </c>
      <c r="F404" s="217" t="s">
        <v>1060</v>
      </c>
      <c r="G404" s="218" t="s">
        <v>178</v>
      </c>
      <c r="H404" s="219">
        <v>42.649999999999999</v>
      </c>
      <c r="I404" s="220"/>
      <c r="J404" s="221">
        <f>ROUND(I404*H404,2)</f>
        <v>0</v>
      </c>
      <c r="K404" s="217" t="s">
        <v>173</v>
      </c>
      <c r="L404" s="41"/>
      <c r="M404" s="222" t="s">
        <v>1</v>
      </c>
      <c r="N404" s="223" t="s">
        <v>42</v>
      </c>
      <c r="O404" s="88"/>
      <c r="P404" s="224">
        <f>O404*H404</f>
        <v>0</v>
      </c>
      <c r="Q404" s="224">
        <v>0.00059999999999999995</v>
      </c>
      <c r="R404" s="224">
        <f>Q404*H404</f>
        <v>0.025589999999999998</v>
      </c>
      <c r="S404" s="224">
        <v>0</v>
      </c>
      <c r="T404" s="225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6" t="s">
        <v>233</v>
      </c>
      <c r="AT404" s="226" t="s">
        <v>169</v>
      </c>
      <c r="AU404" s="226" t="s">
        <v>87</v>
      </c>
      <c r="AY404" s="14" t="s">
        <v>167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4" t="s">
        <v>85</v>
      </c>
      <c r="BK404" s="227">
        <f>ROUND(I404*H404,2)</f>
        <v>0</v>
      </c>
      <c r="BL404" s="14" t="s">
        <v>233</v>
      </c>
      <c r="BM404" s="226" t="s">
        <v>1061</v>
      </c>
    </row>
    <row r="405" s="2" customFormat="1" ht="19.8" customHeight="1">
      <c r="A405" s="35"/>
      <c r="B405" s="36"/>
      <c r="C405" s="215" t="s">
        <v>1062</v>
      </c>
      <c r="D405" s="215" t="s">
        <v>169</v>
      </c>
      <c r="E405" s="216" t="s">
        <v>1063</v>
      </c>
      <c r="F405" s="217" t="s">
        <v>1064</v>
      </c>
      <c r="G405" s="218" t="s">
        <v>178</v>
      </c>
      <c r="H405" s="219">
        <v>35</v>
      </c>
      <c r="I405" s="220"/>
      <c r="J405" s="221">
        <f>ROUND(I405*H405,2)</f>
        <v>0</v>
      </c>
      <c r="K405" s="217" t="s">
        <v>173</v>
      </c>
      <c r="L405" s="41"/>
      <c r="M405" s="222" t="s">
        <v>1</v>
      </c>
      <c r="N405" s="223" t="s">
        <v>42</v>
      </c>
      <c r="O405" s="88"/>
      <c r="P405" s="224">
        <f>O405*H405</f>
        <v>0</v>
      </c>
      <c r="Q405" s="224">
        <v>0.0015</v>
      </c>
      <c r="R405" s="224">
        <f>Q405*H405</f>
        <v>0.052499999999999998</v>
      </c>
      <c r="S405" s="224">
        <v>0</v>
      </c>
      <c r="T405" s="225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6" t="s">
        <v>233</v>
      </c>
      <c r="AT405" s="226" t="s">
        <v>169</v>
      </c>
      <c r="AU405" s="226" t="s">
        <v>87</v>
      </c>
      <c r="AY405" s="14" t="s">
        <v>167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4" t="s">
        <v>85</v>
      </c>
      <c r="BK405" s="227">
        <f>ROUND(I405*H405,2)</f>
        <v>0</v>
      </c>
      <c r="BL405" s="14" t="s">
        <v>233</v>
      </c>
      <c r="BM405" s="226" t="s">
        <v>1065</v>
      </c>
    </row>
    <row r="406" s="2" customFormat="1" ht="19.8" customHeight="1">
      <c r="A406" s="35"/>
      <c r="B406" s="36"/>
      <c r="C406" s="215" t="s">
        <v>1066</v>
      </c>
      <c r="D406" s="215" t="s">
        <v>169</v>
      </c>
      <c r="E406" s="216" t="s">
        <v>1067</v>
      </c>
      <c r="F406" s="217" t="s">
        <v>1068</v>
      </c>
      <c r="G406" s="218" t="s">
        <v>178</v>
      </c>
      <c r="H406" s="219">
        <v>13.225</v>
      </c>
      <c r="I406" s="220"/>
      <c r="J406" s="221">
        <f>ROUND(I406*H406,2)</f>
        <v>0</v>
      </c>
      <c r="K406" s="217" t="s">
        <v>173</v>
      </c>
      <c r="L406" s="41"/>
      <c r="M406" s="222" t="s">
        <v>1</v>
      </c>
      <c r="N406" s="223" t="s">
        <v>42</v>
      </c>
      <c r="O406" s="88"/>
      <c r="P406" s="224">
        <f>O406*H406</f>
        <v>0</v>
      </c>
      <c r="Q406" s="224">
        <v>0.00038000000000000002</v>
      </c>
      <c r="R406" s="224">
        <f>Q406*H406</f>
        <v>0.0050255000000000005</v>
      </c>
      <c r="S406" s="224">
        <v>0</v>
      </c>
      <c r="T406" s="225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6" t="s">
        <v>233</v>
      </c>
      <c r="AT406" s="226" t="s">
        <v>169</v>
      </c>
      <c r="AU406" s="226" t="s">
        <v>87</v>
      </c>
      <c r="AY406" s="14" t="s">
        <v>167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4" t="s">
        <v>85</v>
      </c>
      <c r="BK406" s="227">
        <f>ROUND(I406*H406,2)</f>
        <v>0</v>
      </c>
      <c r="BL406" s="14" t="s">
        <v>233</v>
      </c>
      <c r="BM406" s="226" t="s">
        <v>1069</v>
      </c>
    </row>
    <row r="407" s="2" customFormat="1" ht="14.4" customHeight="1">
      <c r="A407" s="35"/>
      <c r="B407" s="36"/>
      <c r="C407" s="215" t="s">
        <v>1070</v>
      </c>
      <c r="D407" s="215" t="s">
        <v>169</v>
      </c>
      <c r="E407" s="216" t="s">
        <v>1071</v>
      </c>
      <c r="F407" s="217" t="s">
        <v>1072</v>
      </c>
      <c r="G407" s="218" t="s">
        <v>321</v>
      </c>
      <c r="H407" s="219">
        <v>4</v>
      </c>
      <c r="I407" s="220"/>
      <c r="J407" s="221">
        <f>ROUND(I407*H407,2)</f>
        <v>0</v>
      </c>
      <c r="K407" s="217" t="s">
        <v>173</v>
      </c>
      <c r="L407" s="41"/>
      <c r="M407" s="222" t="s">
        <v>1</v>
      </c>
      <c r="N407" s="223" t="s">
        <v>42</v>
      </c>
      <c r="O407" s="88"/>
      <c r="P407" s="224">
        <f>O407*H407</f>
        <v>0</v>
      </c>
      <c r="Q407" s="224">
        <v>6.9999999999999994E-05</v>
      </c>
      <c r="R407" s="224">
        <f>Q407*H407</f>
        <v>0.00027999999999999998</v>
      </c>
      <c r="S407" s="224">
        <v>0</v>
      </c>
      <c r="T407" s="225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6" t="s">
        <v>233</v>
      </c>
      <c r="AT407" s="226" t="s">
        <v>169</v>
      </c>
      <c r="AU407" s="226" t="s">
        <v>87</v>
      </c>
      <c r="AY407" s="14" t="s">
        <v>167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4" t="s">
        <v>85</v>
      </c>
      <c r="BK407" s="227">
        <f>ROUND(I407*H407,2)</f>
        <v>0</v>
      </c>
      <c r="BL407" s="14" t="s">
        <v>233</v>
      </c>
      <c r="BM407" s="226" t="s">
        <v>1073</v>
      </c>
    </row>
    <row r="408" s="2" customFormat="1" ht="14.4" customHeight="1">
      <c r="A408" s="35"/>
      <c r="B408" s="36"/>
      <c r="C408" s="228" t="s">
        <v>1074</v>
      </c>
      <c r="D408" s="228" t="s">
        <v>225</v>
      </c>
      <c r="E408" s="229" t="s">
        <v>1075</v>
      </c>
      <c r="F408" s="230" t="s">
        <v>1076</v>
      </c>
      <c r="G408" s="231" t="s">
        <v>321</v>
      </c>
      <c r="H408" s="232">
        <v>4</v>
      </c>
      <c r="I408" s="233"/>
      <c r="J408" s="234">
        <f>ROUND(I408*H408,2)</f>
        <v>0</v>
      </c>
      <c r="K408" s="230" t="s">
        <v>173</v>
      </c>
      <c r="L408" s="235"/>
      <c r="M408" s="236" t="s">
        <v>1</v>
      </c>
      <c r="N408" s="237" t="s">
        <v>42</v>
      </c>
      <c r="O408" s="88"/>
      <c r="P408" s="224">
        <f>O408*H408</f>
        <v>0</v>
      </c>
      <c r="Q408" s="224">
        <v>0.001</v>
      </c>
      <c r="R408" s="224">
        <f>Q408*H408</f>
        <v>0.0040000000000000001</v>
      </c>
      <c r="S408" s="224">
        <v>0</v>
      </c>
      <c r="T408" s="225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26" t="s">
        <v>297</v>
      </c>
      <c r="AT408" s="226" t="s">
        <v>225</v>
      </c>
      <c r="AU408" s="226" t="s">
        <v>87</v>
      </c>
      <c r="AY408" s="14" t="s">
        <v>167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4" t="s">
        <v>85</v>
      </c>
      <c r="BK408" s="227">
        <f>ROUND(I408*H408,2)</f>
        <v>0</v>
      </c>
      <c r="BL408" s="14" t="s">
        <v>233</v>
      </c>
      <c r="BM408" s="226" t="s">
        <v>1077</v>
      </c>
    </row>
    <row r="409" s="2" customFormat="1" ht="14.4" customHeight="1">
      <c r="A409" s="35"/>
      <c r="B409" s="36"/>
      <c r="C409" s="215" t="s">
        <v>1078</v>
      </c>
      <c r="D409" s="215" t="s">
        <v>169</v>
      </c>
      <c r="E409" s="216" t="s">
        <v>1079</v>
      </c>
      <c r="F409" s="217" t="s">
        <v>1080</v>
      </c>
      <c r="G409" s="218" t="s">
        <v>228</v>
      </c>
      <c r="H409" s="219">
        <v>1.1060000000000001</v>
      </c>
      <c r="I409" s="220"/>
      <c r="J409" s="221">
        <f>ROUND(I409*H409,2)</f>
        <v>0</v>
      </c>
      <c r="K409" s="217" t="s">
        <v>173</v>
      </c>
      <c r="L409" s="41"/>
      <c r="M409" s="222" t="s">
        <v>1</v>
      </c>
      <c r="N409" s="223" t="s">
        <v>42</v>
      </c>
      <c r="O409" s="88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6" t="s">
        <v>233</v>
      </c>
      <c r="AT409" s="226" t="s">
        <v>169</v>
      </c>
      <c r="AU409" s="226" t="s">
        <v>87</v>
      </c>
      <c r="AY409" s="14" t="s">
        <v>167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4" t="s">
        <v>85</v>
      </c>
      <c r="BK409" s="227">
        <f>ROUND(I409*H409,2)</f>
        <v>0</v>
      </c>
      <c r="BL409" s="14" t="s">
        <v>233</v>
      </c>
      <c r="BM409" s="226" t="s">
        <v>1081</v>
      </c>
    </row>
    <row r="410" s="12" customFormat="1" ht="22.8" customHeight="1">
      <c r="A410" s="12"/>
      <c r="B410" s="199"/>
      <c r="C410" s="200"/>
      <c r="D410" s="201" t="s">
        <v>76</v>
      </c>
      <c r="E410" s="213" t="s">
        <v>1082</v>
      </c>
      <c r="F410" s="213" t="s">
        <v>1083</v>
      </c>
      <c r="G410" s="200"/>
      <c r="H410" s="200"/>
      <c r="I410" s="203"/>
      <c r="J410" s="214">
        <f>BK410</f>
        <v>0</v>
      </c>
      <c r="K410" s="200"/>
      <c r="L410" s="205"/>
      <c r="M410" s="206"/>
      <c r="N410" s="207"/>
      <c r="O410" s="207"/>
      <c r="P410" s="208">
        <f>SUM(P411:P425)</f>
        <v>0</v>
      </c>
      <c r="Q410" s="207"/>
      <c r="R410" s="208">
        <f>SUM(R411:R425)</f>
        <v>5.9456564999999992</v>
      </c>
      <c r="S410" s="207"/>
      <c r="T410" s="209">
        <f>SUM(T411:T425)</f>
        <v>16.697952000000001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0" t="s">
        <v>87</v>
      </c>
      <c r="AT410" s="211" t="s">
        <v>76</v>
      </c>
      <c r="AU410" s="211" t="s">
        <v>85</v>
      </c>
      <c r="AY410" s="210" t="s">
        <v>167</v>
      </c>
      <c r="BK410" s="212">
        <f>SUM(BK411:BK425)</f>
        <v>0</v>
      </c>
    </row>
    <row r="411" s="2" customFormat="1" ht="22.2" customHeight="1">
      <c r="A411" s="35"/>
      <c r="B411" s="36"/>
      <c r="C411" s="215" t="s">
        <v>1084</v>
      </c>
      <c r="D411" s="215" t="s">
        <v>169</v>
      </c>
      <c r="E411" s="216" t="s">
        <v>1085</v>
      </c>
      <c r="F411" s="217" t="s">
        <v>1086</v>
      </c>
      <c r="G411" s="218" t="s">
        <v>186</v>
      </c>
      <c r="H411" s="219">
        <v>695.74800000000005</v>
      </c>
      <c r="I411" s="220"/>
      <c r="J411" s="221">
        <f>ROUND(I411*H411,2)</f>
        <v>0</v>
      </c>
      <c r="K411" s="217" t="s">
        <v>173</v>
      </c>
      <c r="L411" s="41"/>
      <c r="M411" s="222" t="s">
        <v>1</v>
      </c>
      <c r="N411" s="223" t="s">
        <v>42</v>
      </c>
      <c r="O411" s="88"/>
      <c r="P411" s="224">
        <f>O411*H411</f>
        <v>0</v>
      </c>
      <c r="Q411" s="224">
        <v>0</v>
      </c>
      <c r="R411" s="224">
        <f>Q411*H411</f>
        <v>0</v>
      </c>
      <c r="S411" s="224">
        <v>0.024</v>
      </c>
      <c r="T411" s="225">
        <f>S411*H411</f>
        <v>16.697952000000001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6" t="s">
        <v>233</v>
      </c>
      <c r="AT411" s="226" t="s">
        <v>169</v>
      </c>
      <c r="AU411" s="226" t="s">
        <v>87</v>
      </c>
      <c r="AY411" s="14" t="s">
        <v>167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4" t="s">
        <v>85</v>
      </c>
      <c r="BK411" s="227">
        <f>ROUND(I411*H411,2)</f>
        <v>0</v>
      </c>
      <c r="BL411" s="14" t="s">
        <v>233</v>
      </c>
      <c r="BM411" s="226" t="s">
        <v>1087</v>
      </c>
    </row>
    <row r="412" s="2" customFormat="1" ht="14.4" customHeight="1">
      <c r="A412" s="35"/>
      <c r="B412" s="36"/>
      <c r="C412" s="215" t="s">
        <v>1088</v>
      </c>
      <c r="D412" s="215" t="s">
        <v>169</v>
      </c>
      <c r="E412" s="216" t="s">
        <v>1089</v>
      </c>
      <c r="F412" s="217" t="s">
        <v>1090</v>
      </c>
      <c r="G412" s="218" t="s">
        <v>186</v>
      </c>
      <c r="H412" s="219">
        <v>654.19000000000005</v>
      </c>
      <c r="I412" s="220"/>
      <c r="J412" s="221">
        <f>ROUND(I412*H412,2)</f>
        <v>0</v>
      </c>
      <c r="K412" s="217" t="s">
        <v>173</v>
      </c>
      <c r="L412" s="41"/>
      <c r="M412" s="222" t="s">
        <v>1</v>
      </c>
      <c r="N412" s="223" t="s">
        <v>42</v>
      </c>
      <c r="O412" s="88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26" t="s">
        <v>233</v>
      </c>
      <c r="AT412" s="226" t="s">
        <v>169</v>
      </c>
      <c r="AU412" s="226" t="s">
        <v>87</v>
      </c>
      <c r="AY412" s="14" t="s">
        <v>167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4" t="s">
        <v>85</v>
      </c>
      <c r="BK412" s="227">
        <f>ROUND(I412*H412,2)</f>
        <v>0</v>
      </c>
      <c r="BL412" s="14" t="s">
        <v>233</v>
      </c>
      <c r="BM412" s="226" t="s">
        <v>1091</v>
      </c>
    </row>
    <row r="413" s="2" customFormat="1" ht="14.4" customHeight="1">
      <c r="A413" s="35"/>
      <c r="B413" s="36"/>
      <c r="C413" s="228" t="s">
        <v>1092</v>
      </c>
      <c r="D413" s="228" t="s">
        <v>225</v>
      </c>
      <c r="E413" s="229" t="s">
        <v>1093</v>
      </c>
      <c r="F413" s="230" t="s">
        <v>1094</v>
      </c>
      <c r="G413" s="231" t="s">
        <v>186</v>
      </c>
      <c r="H413" s="232">
        <v>63.231000000000002</v>
      </c>
      <c r="I413" s="233"/>
      <c r="J413" s="234">
        <f>ROUND(I413*H413,2)</f>
        <v>0</v>
      </c>
      <c r="K413" s="230" t="s">
        <v>173</v>
      </c>
      <c r="L413" s="235"/>
      <c r="M413" s="236" t="s">
        <v>1</v>
      </c>
      <c r="N413" s="237" t="s">
        <v>42</v>
      </c>
      <c r="O413" s="88"/>
      <c r="P413" s="224">
        <f>O413*H413</f>
        <v>0</v>
      </c>
      <c r="Q413" s="224">
        <v>0.0032000000000000002</v>
      </c>
      <c r="R413" s="224">
        <f>Q413*H413</f>
        <v>0.20233920000000003</v>
      </c>
      <c r="S413" s="224">
        <v>0</v>
      </c>
      <c r="T413" s="225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6" t="s">
        <v>297</v>
      </c>
      <c r="AT413" s="226" t="s">
        <v>225</v>
      </c>
      <c r="AU413" s="226" t="s">
        <v>87</v>
      </c>
      <c r="AY413" s="14" t="s">
        <v>167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4" t="s">
        <v>85</v>
      </c>
      <c r="BK413" s="227">
        <f>ROUND(I413*H413,2)</f>
        <v>0</v>
      </c>
      <c r="BL413" s="14" t="s">
        <v>233</v>
      </c>
      <c r="BM413" s="226" t="s">
        <v>1095</v>
      </c>
    </row>
    <row r="414" s="2" customFormat="1" ht="14.4" customHeight="1">
      <c r="A414" s="35"/>
      <c r="B414" s="36"/>
      <c r="C414" s="228" t="s">
        <v>1096</v>
      </c>
      <c r="D414" s="228" t="s">
        <v>225</v>
      </c>
      <c r="E414" s="229" t="s">
        <v>1097</v>
      </c>
      <c r="F414" s="230" t="s">
        <v>1098</v>
      </c>
      <c r="G414" s="231" t="s">
        <v>186</v>
      </c>
      <c r="H414" s="232">
        <v>607.13099999999997</v>
      </c>
      <c r="I414" s="233"/>
      <c r="J414" s="234">
        <f>ROUND(I414*H414,2)</f>
        <v>0</v>
      </c>
      <c r="K414" s="230" t="s">
        <v>173</v>
      </c>
      <c r="L414" s="235"/>
      <c r="M414" s="236" t="s">
        <v>1</v>
      </c>
      <c r="N414" s="237" t="s">
        <v>42</v>
      </c>
      <c r="O414" s="88"/>
      <c r="P414" s="224">
        <f>O414*H414</f>
        <v>0</v>
      </c>
      <c r="Q414" s="224">
        <v>0.00051999999999999995</v>
      </c>
      <c r="R414" s="224">
        <f>Q414*H414</f>
        <v>0.31570811999999998</v>
      </c>
      <c r="S414" s="224">
        <v>0</v>
      </c>
      <c r="T414" s="225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6" t="s">
        <v>297</v>
      </c>
      <c r="AT414" s="226" t="s">
        <v>225</v>
      </c>
      <c r="AU414" s="226" t="s">
        <v>87</v>
      </c>
      <c r="AY414" s="14" t="s">
        <v>167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4" t="s">
        <v>85</v>
      </c>
      <c r="BK414" s="227">
        <f>ROUND(I414*H414,2)</f>
        <v>0</v>
      </c>
      <c r="BL414" s="14" t="s">
        <v>233</v>
      </c>
      <c r="BM414" s="226" t="s">
        <v>1099</v>
      </c>
    </row>
    <row r="415" s="2" customFormat="1" ht="14.4" customHeight="1">
      <c r="A415" s="35"/>
      <c r="B415" s="36"/>
      <c r="C415" s="228" t="s">
        <v>1100</v>
      </c>
      <c r="D415" s="228" t="s">
        <v>225</v>
      </c>
      <c r="E415" s="229" t="s">
        <v>1101</v>
      </c>
      <c r="F415" s="230" t="s">
        <v>1102</v>
      </c>
      <c r="G415" s="231" t="s">
        <v>186</v>
      </c>
      <c r="H415" s="232">
        <v>16.538</v>
      </c>
      <c r="I415" s="233"/>
      <c r="J415" s="234">
        <f>ROUND(I415*H415,2)</f>
        <v>0</v>
      </c>
      <c r="K415" s="230" t="s">
        <v>173</v>
      </c>
      <c r="L415" s="235"/>
      <c r="M415" s="236" t="s">
        <v>1</v>
      </c>
      <c r="N415" s="237" t="s">
        <v>42</v>
      </c>
      <c r="O415" s="88"/>
      <c r="P415" s="224">
        <f>O415*H415</f>
        <v>0</v>
      </c>
      <c r="Q415" s="224">
        <v>0.00089999999999999998</v>
      </c>
      <c r="R415" s="224">
        <f>Q415*H415</f>
        <v>0.0148842</v>
      </c>
      <c r="S415" s="224">
        <v>0</v>
      </c>
      <c r="T415" s="225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6" t="s">
        <v>297</v>
      </c>
      <c r="AT415" s="226" t="s">
        <v>225</v>
      </c>
      <c r="AU415" s="226" t="s">
        <v>87</v>
      </c>
      <c r="AY415" s="14" t="s">
        <v>167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4" t="s">
        <v>85</v>
      </c>
      <c r="BK415" s="227">
        <f>ROUND(I415*H415,2)</f>
        <v>0</v>
      </c>
      <c r="BL415" s="14" t="s">
        <v>233</v>
      </c>
      <c r="BM415" s="226" t="s">
        <v>1103</v>
      </c>
    </row>
    <row r="416" s="2" customFormat="1" ht="14.4" customHeight="1">
      <c r="A416" s="35"/>
      <c r="B416" s="36"/>
      <c r="C416" s="215" t="s">
        <v>1104</v>
      </c>
      <c r="D416" s="215" t="s">
        <v>169</v>
      </c>
      <c r="E416" s="216" t="s">
        <v>1105</v>
      </c>
      <c r="F416" s="217" t="s">
        <v>1106</v>
      </c>
      <c r="G416" s="218" t="s">
        <v>186</v>
      </c>
      <c r="H416" s="219">
        <v>85.132999999999996</v>
      </c>
      <c r="I416" s="220"/>
      <c r="J416" s="221">
        <f>ROUND(I416*H416,2)</f>
        <v>0</v>
      </c>
      <c r="K416" s="217" t="s">
        <v>173</v>
      </c>
      <c r="L416" s="41"/>
      <c r="M416" s="222" t="s">
        <v>1</v>
      </c>
      <c r="N416" s="223" t="s">
        <v>42</v>
      </c>
      <c r="O416" s="88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6" t="s">
        <v>233</v>
      </c>
      <c r="AT416" s="226" t="s">
        <v>169</v>
      </c>
      <c r="AU416" s="226" t="s">
        <v>87</v>
      </c>
      <c r="AY416" s="14" t="s">
        <v>167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14" t="s">
        <v>85</v>
      </c>
      <c r="BK416" s="227">
        <f>ROUND(I416*H416,2)</f>
        <v>0</v>
      </c>
      <c r="BL416" s="14" t="s">
        <v>233</v>
      </c>
      <c r="BM416" s="226" t="s">
        <v>1107</v>
      </c>
    </row>
    <row r="417" s="2" customFormat="1" ht="14.4" customHeight="1">
      <c r="A417" s="35"/>
      <c r="B417" s="36"/>
      <c r="C417" s="228" t="s">
        <v>1108</v>
      </c>
      <c r="D417" s="228" t="s">
        <v>225</v>
      </c>
      <c r="E417" s="229" t="s">
        <v>1109</v>
      </c>
      <c r="F417" s="230" t="s">
        <v>1110</v>
      </c>
      <c r="G417" s="231" t="s">
        <v>186</v>
      </c>
      <c r="H417" s="232">
        <v>99.222999999999999</v>
      </c>
      <c r="I417" s="233"/>
      <c r="J417" s="234">
        <f>ROUND(I417*H417,2)</f>
        <v>0</v>
      </c>
      <c r="K417" s="230" t="s">
        <v>173</v>
      </c>
      <c r="L417" s="235"/>
      <c r="M417" s="236" t="s">
        <v>1</v>
      </c>
      <c r="N417" s="237" t="s">
        <v>42</v>
      </c>
      <c r="O417" s="88"/>
      <c r="P417" s="224">
        <f>O417*H417</f>
        <v>0</v>
      </c>
      <c r="Q417" s="224">
        <v>6.0000000000000002E-05</v>
      </c>
      <c r="R417" s="224">
        <f>Q417*H417</f>
        <v>0.0059533800000000003</v>
      </c>
      <c r="S417" s="224">
        <v>0</v>
      </c>
      <c r="T417" s="225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6" t="s">
        <v>297</v>
      </c>
      <c r="AT417" s="226" t="s">
        <v>225</v>
      </c>
      <c r="AU417" s="226" t="s">
        <v>87</v>
      </c>
      <c r="AY417" s="14" t="s">
        <v>167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4" t="s">
        <v>85</v>
      </c>
      <c r="BK417" s="227">
        <f>ROUND(I417*H417,2)</f>
        <v>0</v>
      </c>
      <c r="BL417" s="14" t="s">
        <v>233</v>
      </c>
      <c r="BM417" s="226" t="s">
        <v>1111</v>
      </c>
    </row>
    <row r="418" s="2" customFormat="1">
      <c r="A418" s="35"/>
      <c r="B418" s="36"/>
      <c r="C418" s="37"/>
      <c r="D418" s="238" t="s">
        <v>371</v>
      </c>
      <c r="E418" s="37"/>
      <c r="F418" s="239" t="s">
        <v>1112</v>
      </c>
      <c r="G418" s="37"/>
      <c r="H418" s="37"/>
      <c r="I418" s="240"/>
      <c r="J418" s="37"/>
      <c r="K418" s="37"/>
      <c r="L418" s="41"/>
      <c r="M418" s="241"/>
      <c r="N418" s="242"/>
      <c r="O418" s="88"/>
      <c r="P418" s="88"/>
      <c r="Q418" s="88"/>
      <c r="R418" s="88"/>
      <c r="S418" s="88"/>
      <c r="T418" s="89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4" t="s">
        <v>371</v>
      </c>
      <c r="AU418" s="14" t="s">
        <v>87</v>
      </c>
    </row>
    <row r="419" s="2" customFormat="1" ht="14.4" customHeight="1">
      <c r="A419" s="35"/>
      <c r="B419" s="36"/>
      <c r="C419" s="215" t="s">
        <v>1113</v>
      </c>
      <c r="D419" s="215" t="s">
        <v>169</v>
      </c>
      <c r="E419" s="216" t="s">
        <v>1114</v>
      </c>
      <c r="F419" s="217" t="s">
        <v>1115</v>
      </c>
      <c r="G419" s="218" t="s">
        <v>186</v>
      </c>
      <c r="H419" s="219">
        <v>94.840000000000003</v>
      </c>
      <c r="I419" s="220"/>
      <c r="J419" s="221">
        <f>ROUND(I419*H419,2)</f>
        <v>0</v>
      </c>
      <c r="K419" s="217" t="s">
        <v>173</v>
      </c>
      <c r="L419" s="41"/>
      <c r="M419" s="222" t="s">
        <v>1</v>
      </c>
      <c r="N419" s="223" t="s">
        <v>42</v>
      </c>
      <c r="O419" s="88"/>
      <c r="P419" s="224">
        <f>O419*H419</f>
        <v>0</v>
      </c>
      <c r="Q419" s="224">
        <v>0.0020400000000000001</v>
      </c>
      <c r="R419" s="224">
        <f>Q419*H419</f>
        <v>0.19347360000000002</v>
      </c>
      <c r="S419" s="224">
        <v>0</v>
      </c>
      <c r="T419" s="225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6" t="s">
        <v>233</v>
      </c>
      <c r="AT419" s="226" t="s">
        <v>169</v>
      </c>
      <c r="AU419" s="226" t="s">
        <v>87</v>
      </c>
      <c r="AY419" s="14" t="s">
        <v>167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4" t="s">
        <v>85</v>
      </c>
      <c r="BK419" s="227">
        <f>ROUND(I419*H419,2)</f>
        <v>0</v>
      </c>
      <c r="BL419" s="14" t="s">
        <v>233</v>
      </c>
      <c r="BM419" s="226" t="s">
        <v>1116</v>
      </c>
    </row>
    <row r="420" s="2" customFormat="1" ht="14.4" customHeight="1">
      <c r="A420" s="35"/>
      <c r="B420" s="36"/>
      <c r="C420" s="228" t="s">
        <v>1117</v>
      </c>
      <c r="D420" s="228" t="s">
        <v>225</v>
      </c>
      <c r="E420" s="229" t="s">
        <v>1118</v>
      </c>
      <c r="F420" s="230" t="s">
        <v>1119</v>
      </c>
      <c r="G420" s="231" t="s">
        <v>172</v>
      </c>
      <c r="H420" s="232">
        <v>13.406000000000001</v>
      </c>
      <c r="I420" s="233"/>
      <c r="J420" s="234">
        <f>ROUND(I420*H420,2)</f>
        <v>0</v>
      </c>
      <c r="K420" s="230" t="s">
        <v>173</v>
      </c>
      <c r="L420" s="235"/>
      <c r="M420" s="236" t="s">
        <v>1</v>
      </c>
      <c r="N420" s="237" t="s">
        <v>42</v>
      </c>
      <c r="O420" s="88"/>
      <c r="P420" s="224">
        <f>O420*H420</f>
        <v>0</v>
      </c>
      <c r="Q420" s="224">
        <v>0.029999999999999999</v>
      </c>
      <c r="R420" s="224">
        <f>Q420*H420</f>
        <v>0.40217999999999998</v>
      </c>
      <c r="S420" s="224">
        <v>0</v>
      </c>
      <c r="T420" s="225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6" t="s">
        <v>297</v>
      </c>
      <c r="AT420" s="226" t="s">
        <v>225</v>
      </c>
      <c r="AU420" s="226" t="s">
        <v>87</v>
      </c>
      <c r="AY420" s="14" t="s">
        <v>167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4" t="s">
        <v>85</v>
      </c>
      <c r="BK420" s="227">
        <f>ROUND(I420*H420,2)</f>
        <v>0</v>
      </c>
      <c r="BL420" s="14" t="s">
        <v>233</v>
      </c>
      <c r="BM420" s="226" t="s">
        <v>1120</v>
      </c>
    </row>
    <row r="421" s="2" customFormat="1" ht="14.4" customHeight="1">
      <c r="A421" s="35"/>
      <c r="B421" s="36"/>
      <c r="C421" s="228" t="s">
        <v>1121</v>
      </c>
      <c r="D421" s="228" t="s">
        <v>225</v>
      </c>
      <c r="E421" s="229" t="s">
        <v>1122</v>
      </c>
      <c r="F421" s="230" t="s">
        <v>1123</v>
      </c>
      <c r="G421" s="231" t="s">
        <v>172</v>
      </c>
      <c r="H421" s="232">
        <v>5.3280000000000003</v>
      </c>
      <c r="I421" s="233"/>
      <c r="J421" s="234">
        <f>ROUND(I421*H421,2)</f>
        <v>0</v>
      </c>
      <c r="K421" s="230" t="s">
        <v>173</v>
      </c>
      <c r="L421" s="235"/>
      <c r="M421" s="236" t="s">
        <v>1</v>
      </c>
      <c r="N421" s="237" t="s">
        <v>42</v>
      </c>
      <c r="O421" s="88"/>
      <c r="P421" s="224">
        <f>O421*H421</f>
        <v>0</v>
      </c>
      <c r="Q421" s="224">
        <v>0.029999999999999999</v>
      </c>
      <c r="R421" s="224">
        <f>Q421*H421</f>
        <v>0.15984000000000001</v>
      </c>
      <c r="S421" s="224">
        <v>0</v>
      </c>
      <c r="T421" s="225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6" t="s">
        <v>297</v>
      </c>
      <c r="AT421" s="226" t="s">
        <v>225</v>
      </c>
      <c r="AU421" s="226" t="s">
        <v>87</v>
      </c>
      <c r="AY421" s="14" t="s">
        <v>167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4" t="s">
        <v>85</v>
      </c>
      <c r="BK421" s="227">
        <f>ROUND(I421*H421,2)</f>
        <v>0</v>
      </c>
      <c r="BL421" s="14" t="s">
        <v>233</v>
      </c>
      <c r="BM421" s="226" t="s">
        <v>1124</v>
      </c>
    </row>
    <row r="422" s="2" customFormat="1" ht="14.4" customHeight="1">
      <c r="A422" s="35"/>
      <c r="B422" s="36"/>
      <c r="C422" s="215" t="s">
        <v>1125</v>
      </c>
      <c r="D422" s="215" t="s">
        <v>169</v>
      </c>
      <c r="E422" s="216" t="s">
        <v>1126</v>
      </c>
      <c r="F422" s="217" t="s">
        <v>1127</v>
      </c>
      <c r="G422" s="218" t="s">
        <v>186</v>
      </c>
      <c r="H422" s="219">
        <v>1476.595</v>
      </c>
      <c r="I422" s="220"/>
      <c r="J422" s="221">
        <f>ROUND(I422*H422,2)</f>
        <v>0</v>
      </c>
      <c r="K422" s="217" t="s">
        <v>173</v>
      </c>
      <c r="L422" s="41"/>
      <c r="M422" s="222" t="s">
        <v>1</v>
      </c>
      <c r="N422" s="223" t="s">
        <v>42</v>
      </c>
      <c r="O422" s="88"/>
      <c r="P422" s="224">
        <f>O422*H422</f>
        <v>0</v>
      </c>
      <c r="Q422" s="224">
        <v>0</v>
      </c>
      <c r="R422" s="224">
        <f>Q422*H422</f>
        <v>0</v>
      </c>
      <c r="S422" s="224">
        <v>0</v>
      </c>
      <c r="T422" s="225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6" t="s">
        <v>233</v>
      </c>
      <c r="AT422" s="226" t="s">
        <v>169</v>
      </c>
      <c r="AU422" s="226" t="s">
        <v>87</v>
      </c>
      <c r="AY422" s="14" t="s">
        <v>167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14" t="s">
        <v>85</v>
      </c>
      <c r="BK422" s="227">
        <f>ROUND(I422*H422,2)</f>
        <v>0</v>
      </c>
      <c r="BL422" s="14" t="s">
        <v>233</v>
      </c>
      <c r="BM422" s="226" t="s">
        <v>1128</v>
      </c>
    </row>
    <row r="423" s="2" customFormat="1" ht="14.4" customHeight="1">
      <c r="A423" s="35"/>
      <c r="B423" s="36"/>
      <c r="C423" s="228" t="s">
        <v>1129</v>
      </c>
      <c r="D423" s="228" t="s">
        <v>225</v>
      </c>
      <c r="E423" s="229" t="s">
        <v>1130</v>
      </c>
      <c r="F423" s="230" t="s">
        <v>1131</v>
      </c>
      <c r="G423" s="231" t="s">
        <v>186</v>
      </c>
      <c r="H423" s="232">
        <v>775.21299999999997</v>
      </c>
      <c r="I423" s="233"/>
      <c r="J423" s="234">
        <f>ROUND(I423*H423,2)</f>
        <v>0</v>
      </c>
      <c r="K423" s="230" t="s">
        <v>173</v>
      </c>
      <c r="L423" s="235"/>
      <c r="M423" s="236" t="s">
        <v>1</v>
      </c>
      <c r="N423" s="237" t="s">
        <v>42</v>
      </c>
      <c r="O423" s="88"/>
      <c r="P423" s="224">
        <f>O423*H423</f>
        <v>0</v>
      </c>
      <c r="Q423" s="224">
        <v>0.0060000000000000001</v>
      </c>
      <c r="R423" s="224">
        <f>Q423*H423</f>
        <v>4.6512779999999996</v>
      </c>
      <c r="S423" s="224">
        <v>0</v>
      </c>
      <c r="T423" s="225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6" t="s">
        <v>297</v>
      </c>
      <c r="AT423" s="226" t="s">
        <v>225</v>
      </c>
      <c r="AU423" s="226" t="s">
        <v>87</v>
      </c>
      <c r="AY423" s="14" t="s">
        <v>167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4" t="s">
        <v>85</v>
      </c>
      <c r="BK423" s="227">
        <f>ROUND(I423*H423,2)</f>
        <v>0</v>
      </c>
      <c r="BL423" s="14" t="s">
        <v>233</v>
      </c>
      <c r="BM423" s="226" t="s">
        <v>1132</v>
      </c>
    </row>
    <row r="424" s="2" customFormat="1" ht="14.4" customHeight="1">
      <c r="A424" s="35"/>
      <c r="B424" s="36"/>
      <c r="C424" s="228" t="s">
        <v>1133</v>
      </c>
      <c r="D424" s="228" t="s">
        <v>225</v>
      </c>
      <c r="E424" s="229" t="s">
        <v>1134</v>
      </c>
      <c r="F424" s="230" t="s">
        <v>1135</v>
      </c>
      <c r="G424" s="231" t="s">
        <v>186</v>
      </c>
      <c r="H424" s="232">
        <v>775.21299999999997</v>
      </c>
      <c r="I424" s="233"/>
      <c r="J424" s="234">
        <f>ROUND(I424*H424,2)</f>
        <v>0</v>
      </c>
      <c r="K424" s="230" t="s">
        <v>1</v>
      </c>
      <c r="L424" s="235"/>
      <c r="M424" s="236" t="s">
        <v>1</v>
      </c>
      <c r="N424" s="237" t="s">
        <v>42</v>
      </c>
      <c r="O424" s="88"/>
      <c r="P424" s="224">
        <f>O424*H424</f>
        <v>0</v>
      </c>
      <c r="Q424" s="224">
        <v>0</v>
      </c>
      <c r="R424" s="224">
        <f>Q424*H424</f>
        <v>0</v>
      </c>
      <c r="S424" s="224">
        <v>0</v>
      </c>
      <c r="T424" s="225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6" t="s">
        <v>297</v>
      </c>
      <c r="AT424" s="226" t="s">
        <v>225</v>
      </c>
      <c r="AU424" s="226" t="s">
        <v>87</v>
      </c>
      <c r="AY424" s="14" t="s">
        <v>167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14" t="s">
        <v>85</v>
      </c>
      <c r="BK424" s="227">
        <f>ROUND(I424*H424,2)</f>
        <v>0</v>
      </c>
      <c r="BL424" s="14" t="s">
        <v>233</v>
      </c>
      <c r="BM424" s="226" t="s">
        <v>1136</v>
      </c>
    </row>
    <row r="425" s="2" customFormat="1" ht="14.4" customHeight="1">
      <c r="A425" s="35"/>
      <c r="B425" s="36"/>
      <c r="C425" s="215" t="s">
        <v>1137</v>
      </c>
      <c r="D425" s="215" t="s">
        <v>169</v>
      </c>
      <c r="E425" s="216" t="s">
        <v>1138</v>
      </c>
      <c r="F425" s="217" t="s">
        <v>1139</v>
      </c>
      <c r="G425" s="218" t="s">
        <v>228</v>
      </c>
      <c r="H425" s="219">
        <v>12.147</v>
      </c>
      <c r="I425" s="220"/>
      <c r="J425" s="221">
        <f>ROUND(I425*H425,2)</f>
        <v>0</v>
      </c>
      <c r="K425" s="217" t="s">
        <v>173</v>
      </c>
      <c r="L425" s="41"/>
      <c r="M425" s="222" t="s">
        <v>1</v>
      </c>
      <c r="N425" s="223" t="s">
        <v>42</v>
      </c>
      <c r="O425" s="88"/>
      <c r="P425" s="224">
        <f>O425*H425</f>
        <v>0</v>
      </c>
      <c r="Q425" s="224">
        <v>0</v>
      </c>
      <c r="R425" s="224">
        <f>Q425*H425</f>
        <v>0</v>
      </c>
      <c r="S425" s="224">
        <v>0</v>
      </c>
      <c r="T425" s="225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6" t="s">
        <v>233</v>
      </c>
      <c r="AT425" s="226" t="s">
        <v>169</v>
      </c>
      <c r="AU425" s="226" t="s">
        <v>87</v>
      </c>
      <c r="AY425" s="14" t="s">
        <v>167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4" t="s">
        <v>85</v>
      </c>
      <c r="BK425" s="227">
        <f>ROUND(I425*H425,2)</f>
        <v>0</v>
      </c>
      <c r="BL425" s="14" t="s">
        <v>233</v>
      </c>
      <c r="BM425" s="226" t="s">
        <v>1140</v>
      </c>
    </row>
    <row r="426" s="12" customFormat="1" ht="22.8" customHeight="1">
      <c r="A426" s="12"/>
      <c r="B426" s="199"/>
      <c r="C426" s="200"/>
      <c r="D426" s="201" t="s">
        <v>76</v>
      </c>
      <c r="E426" s="213" t="s">
        <v>1141</v>
      </c>
      <c r="F426" s="213" t="s">
        <v>1142</v>
      </c>
      <c r="G426" s="200"/>
      <c r="H426" s="200"/>
      <c r="I426" s="203"/>
      <c r="J426" s="214">
        <f>BK426</f>
        <v>0</v>
      </c>
      <c r="K426" s="200"/>
      <c r="L426" s="205"/>
      <c r="M426" s="206"/>
      <c r="N426" s="207"/>
      <c r="O426" s="207"/>
      <c r="P426" s="208">
        <f>SUM(P427:P430)</f>
        <v>0</v>
      </c>
      <c r="Q426" s="207"/>
      <c r="R426" s="208">
        <f>SUM(R427:R430)</f>
        <v>0.0050000000000000001</v>
      </c>
      <c r="S426" s="207"/>
      <c r="T426" s="209">
        <f>SUM(T427:T430)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0" t="s">
        <v>87</v>
      </c>
      <c r="AT426" s="211" t="s">
        <v>76</v>
      </c>
      <c r="AU426" s="211" t="s">
        <v>85</v>
      </c>
      <c r="AY426" s="210" t="s">
        <v>167</v>
      </c>
      <c r="BK426" s="212">
        <f>SUM(BK427:BK430)</f>
        <v>0</v>
      </c>
    </row>
    <row r="427" s="2" customFormat="1" ht="14.4" customHeight="1">
      <c r="A427" s="35"/>
      <c r="B427" s="36"/>
      <c r="C427" s="215" t="s">
        <v>1143</v>
      </c>
      <c r="D427" s="215" t="s">
        <v>169</v>
      </c>
      <c r="E427" s="216" t="s">
        <v>1144</v>
      </c>
      <c r="F427" s="217" t="s">
        <v>1145</v>
      </c>
      <c r="G427" s="218" t="s">
        <v>1146</v>
      </c>
      <c r="H427" s="219">
        <v>2</v>
      </c>
      <c r="I427" s="220"/>
      <c r="J427" s="221">
        <f>ROUND(I427*H427,2)</f>
        <v>0</v>
      </c>
      <c r="K427" s="217" t="s">
        <v>173</v>
      </c>
      <c r="L427" s="41"/>
      <c r="M427" s="222" t="s">
        <v>1</v>
      </c>
      <c r="N427" s="223" t="s">
        <v>42</v>
      </c>
      <c r="O427" s="88"/>
      <c r="P427" s="224">
        <f>O427*H427</f>
        <v>0</v>
      </c>
      <c r="Q427" s="224">
        <v>0.00080000000000000004</v>
      </c>
      <c r="R427" s="224">
        <f>Q427*H427</f>
        <v>0.0016000000000000001</v>
      </c>
      <c r="S427" s="224">
        <v>0</v>
      </c>
      <c r="T427" s="225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6" t="s">
        <v>233</v>
      </c>
      <c r="AT427" s="226" t="s">
        <v>169</v>
      </c>
      <c r="AU427" s="226" t="s">
        <v>87</v>
      </c>
      <c r="AY427" s="14" t="s">
        <v>167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4" t="s">
        <v>85</v>
      </c>
      <c r="BK427" s="227">
        <f>ROUND(I427*H427,2)</f>
        <v>0</v>
      </c>
      <c r="BL427" s="14" t="s">
        <v>233</v>
      </c>
      <c r="BM427" s="226" t="s">
        <v>1147</v>
      </c>
    </row>
    <row r="428" s="2" customFormat="1" ht="14.4" customHeight="1">
      <c r="A428" s="35"/>
      <c r="B428" s="36"/>
      <c r="C428" s="215" t="s">
        <v>1148</v>
      </c>
      <c r="D428" s="215" t="s">
        <v>169</v>
      </c>
      <c r="E428" s="216" t="s">
        <v>1149</v>
      </c>
      <c r="F428" s="217" t="s">
        <v>1150</v>
      </c>
      <c r="G428" s="218" t="s">
        <v>1146</v>
      </c>
      <c r="H428" s="219">
        <v>2</v>
      </c>
      <c r="I428" s="220"/>
      <c r="J428" s="221">
        <f>ROUND(I428*H428,2)</f>
        <v>0</v>
      </c>
      <c r="K428" s="217" t="s">
        <v>173</v>
      </c>
      <c r="L428" s="41"/>
      <c r="M428" s="222" t="s">
        <v>1</v>
      </c>
      <c r="N428" s="223" t="s">
        <v>42</v>
      </c>
      <c r="O428" s="88"/>
      <c r="P428" s="224">
        <f>O428*H428</f>
        <v>0</v>
      </c>
      <c r="Q428" s="224">
        <v>0.00084999999999999995</v>
      </c>
      <c r="R428" s="224">
        <f>Q428*H428</f>
        <v>0.0016999999999999999</v>
      </c>
      <c r="S428" s="224">
        <v>0</v>
      </c>
      <c r="T428" s="225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6" t="s">
        <v>233</v>
      </c>
      <c r="AT428" s="226" t="s">
        <v>169</v>
      </c>
      <c r="AU428" s="226" t="s">
        <v>87</v>
      </c>
      <c r="AY428" s="14" t="s">
        <v>167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4" t="s">
        <v>85</v>
      </c>
      <c r="BK428" s="227">
        <f>ROUND(I428*H428,2)</f>
        <v>0</v>
      </c>
      <c r="BL428" s="14" t="s">
        <v>233</v>
      </c>
      <c r="BM428" s="226" t="s">
        <v>1151</v>
      </c>
    </row>
    <row r="429" s="2" customFormat="1" ht="14.4" customHeight="1">
      <c r="A429" s="35"/>
      <c r="B429" s="36"/>
      <c r="C429" s="215" t="s">
        <v>1152</v>
      </c>
      <c r="D429" s="215" t="s">
        <v>169</v>
      </c>
      <c r="E429" s="216" t="s">
        <v>1153</v>
      </c>
      <c r="F429" s="217" t="s">
        <v>1154</v>
      </c>
      <c r="G429" s="218" t="s">
        <v>1146</v>
      </c>
      <c r="H429" s="219">
        <v>2</v>
      </c>
      <c r="I429" s="220"/>
      <c r="J429" s="221">
        <f>ROUND(I429*H429,2)</f>
        <v>0</v>
      </c>
      <c r="K429" s="217" t="s">
        <v>173</v>
      </c>
      <c r="L429" s="41"/>
      <c r="M429" s="222" t="s">
        <v>1</v>
      </c>
      <c r="N429" s="223" t="s">
        <v>42</v>
      </c>
      <c r="O429" s="88"/>
      <c r="P429" s="224">
        <f>O429*H429</f>
        <v>0</v>
      </c>
      <c r="Q429" s="224">
        <v>0.00084999999999999995</v>
      </c>
      <c r="R429" s="224">
        <f>Q429*H429</f>
        <v>0.0016999999999999999</v>
      </c>
      <c r="S429" s="224">
        <v>0</v>
      </c>
      <c r="T429" s="225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6" t="s">
        <v>233</v>
      </c>
      <c r="AT429" s="226" t="s">
        <v>169</v>
      </c>
      <c r="AU429" s="226" t="s">
        <v>87</v>
      </c>
      <c r="AY429" s="14" t="s">
        <v>167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4" t="s">
        <v>85</v>
      </c>
      <c r="BK429" s="227">
        <f>ROUND(I429*H429,2)</f>
        <v>0</v>
      </c>
      <c r="BL429" s="14" t="s">
        <v>233</v>
      </c>
      <c r="BM429" s="226" t="s">
        <v>1155</v>
      </c>
    </row>
    <row r="430" s="2" customFormat="1" ht="14.4" customHeight="1">
      <c r="A430" s="35"/>
      <c r="B430" s="36"/>
      <c r="C430" s="215" t="s">
        <v>1156</v>
      </c>
      <c r="D430" s="215" t="s">
        <v>169</v>
      </c>
      <c r="E430" s="216" t="s">
        <v>1157</v>
      </c>
      <c r="F430" s="217" t="s">
        <v>1158</v>
      </c>
      <c r="G430" s="218" t="s">
        <v>228</v>
      </c>
      <c r="H430" s="219">
        <v>0.0050000000000000001</v>
      </c>
      <c r="I430" s="220"/>
      <c r="J430" s="221">
        <f>ROUND(I430*H430,2)</f>
        <v>0</v>
      </c>
      <c r="K430" s="217" t="s">
        <v>173</v>
      </c>
      <c r="L430" s="41"/>
      <c r="M430" s="222" t="s">
        <v>1</v>
      </c>
      <c r="N430" s="223" t="s">
        <v>42</v>
      </c>
      <c r="O430" s="88"/>
      <c r="P430" s="224">
        <f>O430*H430</f>
        <v>0</v>
      </c>
      <c r="Q430" s="224">
        <v>0</v>
      </c>
      <c r="R430" s="224">
        <f>Q430*H430</f>
        <v>0</v>
      </c>
      <c r="S430" s="224">
        <v>0</v>
      </c>
      <c r="T430" s="225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6" t="s">
        <v>233</v>
      </c>
      <c r="AT430" s="226" t="s">
        <v>169</v>
      </c>
      <c r="AU430" s="226" t="s">
        <v>87</v>
      </c>
      <c r="AY430" s="14" t="s">
        <v>167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14" t="s">
        <v>85</v>
      </c>
      <c r="BK430" s="227">
        <f>ROUND(I430*H430,2)</f>
        <v>0</v>
      </c>
      <c r="BL430" s="14" t="s">
        <v>233</v>
      </c>
      <c r="BM430" s="226" t="s">
        <v>1159</v>
      </c>
    </row>
    <row r="431" s="12" customFormat="1" ht="22.8" customHeight="1">
      <c r="A431" s="12"/>
      <c r="B431" s="199"/>
      <c r="C431" s="200"/>
      <c r="D431" s="201" t="s">
        <v>76</v>
      </c>
      <c r="E431" s="213" t="s">
        <v>1160</v>
      </c>
      <c r="F431" s="213" t="s">
        <v>1161</v>
      </c>
      <c r="G431" s="200"/>
      <c r="H431" s="200"/>
      <c r="I431" s="203"/>
      <c r="J431" s="214">
        <f>BK431</f>
        <v>0</v>
      </c>
      <c r="K431" s="200"/>
      <c r="L431" s="205"/>
      <c r="M431" s="206"/>
      <c r="N431" s="207"/>
      <c r="O431" s="207"/>
      <c r="P431" s="208">
        <f>SUM(P432:P434)</f>
        <v>0</v>
      </c>
      <c r="Q431" s="207"/>
      <c r="R431" s="208">
        <f>SUM(R432:R434)</f>
        <v>0</v>
      </c>
      <c r="S431" s="207"/>
      <c r="T431" s="209">
        <f>SUM(T432:T434)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10" t="s">
        <v>87</v>
      </c>
      <c r="AT431" s="211" t="s">
        <v>76</v>
      </c>
      <c r="AU431" s="211" t="s">
        <v>85</v>
      </c>
      <c r="AY431" s="210" t="s">
        <v>167</v>
      </c>
      <c r="BK431" s="212">
        <f>SUM(BK432:BK434)</f>
        <v>0</v>
      </c>
    </row>
    <row r="432" s="2" customFormat="1" ht="14.4" customHeight="1">
      <c r="A432" s="35"/>
      <c r="B432" s="36"/>
      <c r="C432" s="215" t="s">
        <v>1162</v>
      </c>
      <c r="D432" s="215" t="s">
        <v>169</v>
      </c>
      <c r="E432" s="216" t="s">
        <v>1163</v>
      </c>
      <c r="F432" s="217" t="s">
        <v>1164</v>
      </c>
      <c r="G432" s="218" t="s">
        <v>321</v>
      </c>
      <c r="H432" s="219">
        <v>5</v>
      </c>
      <c r="I432" s="220"/>
      <c r="J432" s="221">
        <f>ROUND(I432*H432,2)</f>
        <v>0</v>
      </c>
      <c r="K432" s="217" t="s">
        <v>173</v>
      </c>
      <c r="L432" s="41"/>
      <c r="M432" s="222" t="s">
        <v>1</v>
      </c>
      <c r="N432" s="223" t="s">
        <v>42</v>
      </c>
      <c r="O432" s="88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6" t="s">
        <v>233</v>
      </c>
      <c r="AT432" s="226" t="s">
        <v>169</v>
      </c>
      <c r="AU432" s="226" t="s">
        <v>87</v>
      </c>
      <c r="AY432" s="14" t="s">
        <v>167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4" t="s">
        <v>85</v>
      </c>
      <c r="BK432" s="227">
        <f>ROUND(I432*H432,2)</f>
        <v>0</v>
      </c>
      <c r="BL432" s="14" t="s">
        <v>233</v>
      </c>
      <c r="BM432" s="226" t="s">
        <v>1165</v>
      </c>
    </row>
    <row r="433" s="2" customFormat="1" ht="14.4" customHeight="1">
      <c r="A433" s="35"/>
      <c r="B433" s="36"/>
      <c r="C433" s="228" t="s">
        <v>1166</v>
      </c>
      <c r="D433" s="228" t="s">
        <v>225</v>
      </c>
      <c r="E433" s="229" t="s">
        <v>1167</v>
      </c>
      <c r="F433" s="230" t="s">
        <v>1168</v>
      </c>
      <c r="G433" s="231" t="s">
        <v>321</v>
      </c>
      <c r="H433" s="232">
        <v>5</v>
      </c>
      <c r="I433" s="233"/>
      <c r="J433" s="234">
        <f>ROUND(I433*H433,2)</f>
        <v>0</v>
      </c>
      <c r="K433" s="230" t="s">
        <v>1</v>
      </c>
      <c r="L433" s="235"/>
      <c r="M433" s="236" t="s">
        <v>1</v>
      </c>
      <c r="N433" s="237" t="s">
        <v>42</v>
      </c>
      <c r="O433" s="88"/>
      <c r="P433" s="224">
        <f>O433*H433</f>
        <v>0</v>
      </c>
      <c r="Q433" s="224">
        <v>0</v>
      </c>
      <c r="R433" s="224">
        <f>Q433*H433</f>
        <v>0</v>
      </c>
      <c r="S433" s="224">
        <v>0</v>
      </c>
      <c r="T433" s="225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6" t="s">
        <v>297</v>
      </c>
      <c r="AT433" s="226" t="s">
        <v>225</v>
      </c>
      <c r="AU433" s="226" t="s">
        <v>87</v>
      </c>
      <c r="AY433" s="14" t="s">
        <v>167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4" t="s">
        <v>85</v>
      </c>
      <c r="BK433" s="227">
        <f>ROUND(I433*H433,2)</f>
        <v>0</v>
      </c>
      <c r="BL433" s="14" t="s">
        <v>233</v>
      </c>
      <c r="BM433" s="226" t="s">
        <v>1169</v>
      </c>
    </row>
    <row r="434" s="2" customFormat="1">
      <c r="A434" s="35"/>
      <c r="B434" s="36"/>
      <c r="C434" s="37"/>
      <c r="D434" s="238" t="s">
        <v>371</v>
      </c>
      <c r="E434" s="37"/>
      <c r="F434" s="239" t="s">
        <v>372</v>
      </c>
      <c r="G434" s="37"/>
      <c r="H434" s="37"/>
      <c r="I434" s="240"/>
      <c r="J434" s="37"/>
      <c r="K434" s="37"/>
      <c r="L434" s="41"/>
      <c r="M434" s="241"/>
      <c r="N434" s="242"/>
      <c r="O434" s="88"/>
      <c r="P434" s="88"/>
      <c r="Q434" s="88"/>
      <c r="R434" s="88"/>
      <c r="S434" s="88"/>
      <c r="T434" s="89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4" t="s">
        <v>371</v>
      </c>
      <c r="AU434" s="14" t="s">
        <v>87</v>
      </c>
    </row>
    <row r="435" s="12" customFormat="1" ht="22.8" customHeight="1">
      <c r="A435" s="12"/>
      <c r="B435" s="199"/>
      <c r="C435" s="200"/>
      <c r="D435" s="201" t="s">
        <v>76</v>
      </c>
      <c r="E435" s="213" t="s">
        <v>1170</v>
      </c>
      <c r="F435" s="213" t="s">
        <v>1171</v>
      </c>
      <c r="G435" s="200"/>
      <c r="H435" s="200"/>
      <c r="I435" s="203"/>
      <c r="J435" s="214">
        <f>BK435</f>
        <v>0</v>
      </c>
      <c r="K435" s="200"/>
      <c r="L435" s="205"/>
      <c r="M435" s="206"/>
      <c r="N435" s="207"/>
      <c r="O435" s="207"/>
      <c r="P435" s="208">
        <f>SUM(P436:P465)</f>
        <v>0</v>
      </c>
      <c r="Q435" s="207"/>
      <c r="R435" s="208">
        <f>SUM(R436:R465)</f>
        <v>28.427292360000003</v>
      </c>
      <c r="S435" s="207"/>
      <c r="T435" s="209">
        <f>SUM(T436:T465)</f>
        <v>69.428849999999997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0" t="s">
        <v>87</v>
      </c>
      <c r="AT435" s="211" t="s">
        <v>76</v>
      </c>
      <c r="AU435" s="211" t="s">
        <v>85</v>
      </c>
      <c r="AY435" s="210" t="s">
        <v>167</v>
      </c>
      <c r="BK435" s="212">
        <f>SUM(BK436:BK465)</f>
        <v>0</v>
      </c>
    </row>
    <row r="436" s="2" customFormat="1" ht="14.4" customHeight="1">
      <c r="A436" s="35"/>
      <c r="B436" s="36"/>
      <c r="C436" s="215" t="s">
        <v>1172</v>
      </c>
      <c r="D436" s="215" t="s">
        <v>169</v>
      </c>
      <c r="E436" s="216" t="s">
        <v>1173</v>
      </c>
      <c r="F436" s="217" t="s">
        <v>1174</v>
      </c>
      <c r="G436" s="218" t="s">
        <v>178</v>
      </c>
      <c r="H436" s="219">
        <v>594</v>
      </c>
      <c r="I436" s="220"/>
      <c r="J436" s="221">
        <f>ROUND(I436*H436,2)</f>
        <v>0</v>
      </c>
      <c r="K436" s="217" t="s">
        <v>173</v>
      </c>
      <c r="L436" s="41"/>
      <c r="M436" s="222" t="s">
        <v>1</v>
      </c>
      <c r="N436" s="223" t="s">
        <v>42</v>
      </c>
      <c r="O436" s="88"/>
      <c r="P436" s="224">
        <f>O436*H436</f>
        <v>0</v>
      </c>
      <c r="Q436" s="224">
        <v>0</v>
      </c>
      <c r="R436" s="224">
        <f>Q436*H436</f>
        <v>0</v>
      </c>
      <c r="S436" s="224">
        <v>0.014</v>
      </c>
      <c r="T436" s="225">
        <f>S436*H436</f>
        <v>8.3160000000000007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6" t="s">
        <v>233</v>
      </c>
      <c r="AT436" s="226" t="s">
        <v>169</v>
      </c>
      <c r="AU436" s="226" t="s">
        <v>87</v>
      </c>
      <c r="AY436" s="14" t="s">
        <v>167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4" t="s">
        <v>85</v>
      </c>
      <c r="BK436" s="227">
        <f>ROUND(I436*H436,2)</f>
        <v>0</v>
      </c>
      <c r="BL436" s="14" t="s">
        <v>233</v>
      </c>
      <c r="BM436" s="226" t="s">
        <v>1175</v>
      </c>
    </row>
    <row r="437" s="2" customFormat="1" ht="14.4" customHeight="1">
      <c r="A437" s="35"/>
      <c r="B437" s="36"/>
      <c r="C437" s="215" t="s">
        <v>1176</v>
      </c>
      <c r="D437" s="215" t="s">
        <v>169</v>
      </c>
      <c r="E437" s="216" t="s">
        <v>1177</v>
      </c>
      <c r="F437" s="217" t="s">
        <v>1178</v>
      </c>
      <c r="G437" s="218" t="s">
        <v>178</v>
      </c>
      <c r="H437" s="219">
        <v>1573.2000000000001</v>
      </c>
      <c r="I437" s="220"/>
      <c r="J437" s="221">
        <f>ROUND(I437*H437,2)</f>
        <v>0</v>
      </c>
      <c r="K437" s="217" t="s">
        <v>173</v>
      </c>
      <c r="L437" s="41"/>
      <c r="M437" s="222" t="s">
        <v>1</v>
      </c>
      <c r="N437" s="223" t="s">
        <v>42</v>
      </c>
      <c r="O437" s="88"/>
      <c r="P437" s="224">
        <f>O437*H437</f>
        <v>0</v>
      </c>
      <c r="Q437" s="224">
        <v>0</v>
      </c>
      <c r="R437" s="224">
        <f>Q437*H437</f>
        <v>0</v>
      </c>
      <c r="S437" s="224">
        <v>0.024</v>
      </c>
      <c r="T437" s="225">
        <f>S437*H437</f>
        <v>37.756799999999998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6" t="s">
        <v>233</v>
      </c>
      <c r="AT437" s="226" t="s">
        <v>169</v>
      </c>
      <c r="AU437" s="226" t="s">
        <v>87</v>
      </c>
      <c r="AY437" s="14" t="s">
        <v>167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14" t="s">
        <v>85</v>
      </c>
      <c r="BK437" s="227">
        <f>ROUND(I437*H437,2)</f>
        <v>0</v>
      </c>
      <c r="BL437" s="14" t="s">
        <v>233</v>
      </c>
      <c r="BM437" s="226" t="s">
        <v>1179</v>
      </c>
    </row>
    <row r="438" s="2" customFormat="1" ht="14.4" customHeight="1">
      <c r="A438" s="35"/>
      <c r="B438" s="36"/>
      <c r="C438" s="215" t="s">
        <v>1180</v>
      </c>
      <c r="D438" s="215" t="s">
        <v>169</v>
      </c>
      <c r="E438" s="216" t="s">
        <v>1181</v>
      </c>
      <c r="F438" s="217" t="s">
        <v>1182</v>
      </c>
      <c r="G438" s="218" t="s">
        <v>178</v>
      </c>
      <c r="H438" s="219">
        <v>305.25</v>
      </c>
      <c r="I438" s="220"/>
      <c r="J438" s="221">
        <f>ROUND(I438*H438,2)</f>
        <v>0</v>
      </c>
      <c r="K438" s="217" t="s">
        <v>173</v>
      </c>
      <c r="L438" s="41"/>
      <c r="M438" s="222" t="s">
        <v>1</v>
      </c>
      <c r="N438" s="223" t="s">
        <v>42</v>
      </c>
      <c r="O438" s="88"/>
      <c r="P438" s="224">
        <f>O438*H438</f>
        <v>0</v>
      </c>
      <c r="Q438" s="224">
        <v>0</v>
      </c>
      <c r="R438" s="224">
        <f>Q438*H438</f>
        <v>0</v>
      </c>
      <c r="S438" s="224">
        <v>0.032000000000000001</v>
      </c>
      <c r="T438" s="225">
        <f>S438*H438</f>
        <v>9.7680000000000007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6" t="s">
        <v>233</v>
      </c>
      <c r="AT438" s="226" t="s">
        <v>169</v>
      </c>
      <c r="AU438" s="226" t="s">
        <v>87</v>
      </c>
      <c r="AY438" s="14" t="s">
        <v>167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4" t="s">
        <v>85</v>
      </c>
      <c r="BK438" s="227">
        <f>ROUND(I438*H438,2)</f>
        <v>0</v>
      </c>
      <c r="BL438" s="14" t="s">
        <v>233</v>
      </c>
      <c r="BM438" s="226" t="s">
        <v>1183</v>
      </c>
    </row>
    <row r="439" s="2" customFormat="1" ht="14.4" customHeight="1">
      <c r="A439" s="35"/>
      <c r="B439" s="36"/>
      <c r="C439" s="215" t="s">
        <v>1184</v>
      </c>
      <c r="D439" s="215" t="s">
        <v>169</v>
      </c>
      <c r="E439" s="216" t="s">
        <v>1185</v>
      </c>
      <c r="F439" s="217" t="s">
        <v>1186</v>
      </c>
      <c r="G439" s="218" t="s">
        <v>186</v>
      </c>
      <c r="H439" s="219">
        <v>905.87</v>
      </c>
      <c r="I439" s="220"/>
      <c r="J439" s="221">
        <f>ROUND(I439*H439,2)</f>
        <v>0</v>
      </c>
      <c r="K439" s="217" t="s">
        <v>173</v>
      </c>
      <c r="L439" s="41"/>
      <c r="M439" s="222" t="s">
        <v>1</v>
      </c>
      <c r="N439" s="223" t="s">
        <v>42</v>
      </c>
      <c r="O439" s="88"/>
      <c r="P439" s="224">
        <f>O439*H439</f>
        <v>0</v>
      </c>
      <c r="Q439" s="224">
        <v>0</v>
      </c>
      <c r="R439" s="224">
        <f>Q439*H439</f>
        <v>0</v>
      </c>
      <c r="S439" s="224">
        <v>0.014999999999999999</v>
      </c>
      <c r="T439" s="225">
        <f>S439*H439</f>
        <v>13.588049999999999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6" t="s">
        <v>233</v>
      </c>
      <c r="AT439" s="226" t="s">
        <v>169</v>
      </c>
      <c r="AU439" s="226" t="s">
        <v>87</v>
      </c>
      <c r="AY439" s="14" t="s">
        <v>167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4" t="s">
        <v>85</v>
      </c>
      <c r="BK439" s="227">
        <f>ROUND(I439*H439,2)</f>
        <v>0</v>
      </c>
      <c r="BL439" s="14" t="s">
        <v>233</v>
      </c>
      <c r="BM439" s="226" t="s">
        <v>1187</v>
      </c>
    </row>
    <row r="440" s="2" customFormat="1" ht="14.4" customHeight="1">
      <c r="A440" s="35"/>
      <c r="B440" s="36"/>
      <c r="C440" s="215" t="s">
        <v>1188</v>
      </c>
      <c r="D440" s="215" t="s">
        <v>169</v>
      </c>
      <c r="E440" s="216" t="s">
        <v>1189</v>
      </c>
      <c r="F440" s="217" t="s">
        <v>1190</v>
      </c>
      <c r="G440" s="218" t="s">
        <v>576</v>
      </c>
      <c r="H440" s="219">
        <v>1</v>
      </c>
      <c r="I440" s="220"/>
      <c r="J440" s="221">
        <f>ROUND(I440*H440,2)</f>
        <v>0</v>
      </c>
      <c r="K440" s="217" t="s">
        <v>1</v>
      </c>
      <c r="L440" s="41"/>
      <c r="M440" s="222" t="s">
        <v>1</v>
      </c>
      <c r="N440" s="223" t="s">
        <v>42</v>
      </c>
      <c r="O440" s="88"/>
      <c r="P440" s="224">
        <f>O440*H440</f>
        <v>0</v>
      </c>
      <c r="Q440" s="224">
        <v>0</v>
      </c>
      <c r="R440" s="224">
        <f>Q440*H440</f>
        <v>0</v>
      </c>
      <c r="S440" s="224">
        <v>0</v>
      </c>
      <c r="T440" s="225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6" t="s">
        <v>233</v>
      </c>
      <c r="AT440" s="226" t="s">
        <v>169</v>
      </c>
      <c r="AU440" s="226" t="s">
        <v>87</v>
      </c>
      <c r="AY440" s="14" t="s">
        <v>167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14" t="s">
        <v>85</v>
      </c>
      <c r="BK440" s="227">
        <f>ROUND(I440*H440,2)</f>
        <v>0</v>
      </c>
      <c r="BL440" s="14" t="s">
        <v>233</v>
      </c>
      <c r="BM440" s="226" t="s">
        <v>1191</v>
      </c>
    </row>
    <row r="441" s="2" customFormat="1">
      <c r="A441" s="35"/>
      <c r="B441" s="36"/>
      <c r="C441" s="37"/>
      <c r="D441" s="238" t="s">
        <v>371</v>
      </c>
      <c r="E441" s="37"/>
      <c r="F441" s="239" t="s">
        <v>1192</v>
      </c>
      <c r="G441" s="37"/>
      <c r="H441" s="37"/>
      <c r="I441" s="240"/>
      <c r="J441" s="37"/>
      <c r="K441" s="37"/>
      <c r="L441" s="41"/>
      <c r="M441" s="241"/>
      <c r="N441" s="242"/>
      <c r="O441" s="88"/>
      <c r="P441" s="88"/>
      <c r="Q441" s="88"/>
      <c r="R441" s="88"/>
      <c r="S441" s="88"/>
      <c r="T441" s="89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4" t="s">
        <v>371</v>
      </c>
      <c r="AU441" s="14" t="s">
        <v>87</v>
      </c>
    </row>
    <row r="442" s="2" customFormat="1" ht="14.4" customHeight="1">
      <c r="A442" s="35"/>
      <c r="B442" s="36"/>
      <c r="C442" s="215" t="s">
        <v>1193</v>
      </c>
      <c r="D442" s="215" t="s">
        <v>169</v>
      </c>
      <c r="E442" s="216" t="s">
        <v>1194</v>
      </c>
      <c r="F442" s="217" t="s">
        <v>1195</v>
      </c>
      <c r="G442" s="218" t="s">
        <v>172</v>
      </c>
      <c r="H442" s="219">
        <v>25.439</v>
      </c>
      <c r="I442" s="220"/>
      <c r="J442" s="221">
        <f>ROUND(I442*H442,2)</f>
        <v>0</v>
      </c>
      <c r="K442" s="217" t="s">
        <v>173</v>
      </c>
      <c r="L442" s="41"/>
      <c r="M442" s="222" t="s">
        <v>1</v>
      </c>
      <c r="N442" s="223" t="s">
        <v>42</v>
      </c>
      <c r="O442" s="88"/>
      <c r="P442" s="224">
        <f>O442*H442</f>
        <v>0</v>
      </c>
      <c r="Q442" s="224">
        <v>0.00189</v>
      </c>
      <c r="R442" s="224">
        <f>Q442*H442</f>
        <v>0.048079709999999998</v>
      </c>
      <c r="S442" s="224">
        <v>0</v>
      </c>
      <c r="T442" s="225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6" t="s">
        <v>233</v>
      </c>
      <c r="AT442" s="226" t="s">
        <v>169</v>
      </c>
      <c r="AU442" s="226" t="s">
        <v>87</v>
      </c>
      <c r="AY442" s="14" t="s">
        <v>167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4" t="s">
        <v>85</v>
      </c>
      <c r="BK442" s="227">
        <f>ROUND(I442*H442,2)</f>
        <v>0</v>
      </c>
      <c r="BL442" s="14" t="s">
        <v>233</v>
      </c>
      <c r="BM442" s="226" t="s">
        <v>1196</v>
      </c>
    </row>
    <row r="443" s="2" customFormat="1" ht="14.4" customHeight="1">
      <c r="A443" s="35"/>
      <c r="B443" s="36"/>
      <c r="C443" s="215" t="s">
        <v>1197</v>
      </c>
      <c r="D443" s="215" t="s">
        <v>169</v>
      </c>
      <c r="E443" s="216" t="s">
        <v>1198</v>
      </c>
      <c r="F443" s="217" t="s">
        <v>1199</v>
      </c>
      <c r="G443" s="218" t="s">
        <v>178</v>
      </c>
      <c r="H443" s="219">
        <v>134.80000000000001</v>
      </c>
      <c r="I443" s="220"/>
      <c r="J443" s="221">
        <f>ROUND(I443*H443,2)</f>
        <v>0</v>
      </c>
      <c r="K443" s="217" t="s">
        <v>173</v>
      </c>
      <c r="L443" s="41"/>
      <c r="M443" s="222" t="s">
        <v>1</v>
      </c>
      <c r="N443" s="223" t="s">
        <v>42</v>
      </c>
      <c r="O443" s="88"/>
      <c r="P443" s="224">
        <f>O443*H443</f>
        <v>0</v>
      </c>
      <c r="Q443" s="224">
        <v>0</v>
      </c>
      <c r="R443" s="224">
        <f>Q443*H443</f>
        <v>0</v>
      </c>
      <c r="S443" s="224">
        <v>0</v>
      </c>
      <c r="T443" s="225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26" t="s">
        <v>233</v>
      </c>
      <c r="AT443" s="226" t="s">
        <v>169</v>
      </c>
      <c r="AU443" s="226" t="s">
        <v>87</v>
      </c>
      <c r="AY443" s="14" t="s">
        <v>167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4" t="s">
        <v>85</v>
      </c>
      <c r="BK443" s="227">
        <f>ROUND(I443*H443,2)</f>
        <v>0</v>
      </c>
      <c r="BL443" s="14" t="s">
        <v>233</v>
      </c>
      <c r="BM443" s="226" t="s">
        <v>1200</v>
      </c>
    </row>
    <row r="444" s="2" customFormat="1" ht="14.4" customHeight="1">
      <c r="A444" s="35"/>
      <c r="B444" s="36"/>
      <c r="C444" s="228" t="s">
        <v>1201</v>
      </c>
      <c r="D444" s="228" t="s">
        <v>225</v>
      </c>
      <c r="E444" s="229" t="s">
        <v>1202</v>
      </c>
      <c r="F444" s="230" t="s">
        <v>1203</v>
      </c>
      <c r="G444" s="231" t="s">
        <v>172</v>
      </c>
      <c r="H444" s="232">
        <v>1.1859999999999999</v>
      </c>
      <c r="I444" s="233"/>
      <c r="J444" s="234">
        <f>ROUND(I444*H444,2)</f>
        <v>0</v>
      </c>
      <c r="K444" s="230" t="s">
        <v>173</v>
      </c>
      <c r="L444" s="235"/>
      <c r="M444" s="236" t="s">
        <v>1</v>
      </c>
      <c r="N444" s="237" t="s">
        <v>42</v>
      </c>
      <c r="O444" s="88"/>
      <c r="P444" s="224">
        <f>O444*H444</f>
        <v>0</v>
      </c>
      <c r="Q444" s="224">
        <v>0.55000000000000004</v>
      </c>
      <c r="R444" s="224">
        <f>Q444*H444</f>
        <v>0.65229999999999999</v>
      </c>
      <c r="S444" s="224">
        <v>0</v>
      </c>
      <c r="T444" s="225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6" t="s">
        <v>297</v>
      </c>
      <c r="AT444" s="226" t="s">
        <v>225</v>
      </c>
      <c r="AU444" s="226" t="s">
        <v>87</v>
      </c>
      <c r="AY444" s="14" t="s">
        <v>167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4" t="s">
        <v>85</v>
      </c>
      <c r="BK444" s="227">
        <f>ROUND(I444*H444,2)</f>
        <v>0</v>
      </c>
      <c r="BL444" s="14" t="s">
        <v>233</v>
      </c>
      <c r="BM444" s="226" t="s">
        <v>1204</v>
      </c>
    </row>
    <row r="445" s="2" customFormat="1" ht="14.4" customHeight="1">
      <c r="A445" s="35"/>
      <c r="B445" s="36"/>
      <c r="C445" s="215" t="s">
        <v>1205</v>
      </c>
      <c r="D445" s="215" t="s">
        <v>169</v>
      </c>
      <c r="E445" s="216" t="s">
        <v>1206</v>
      </c>
      <c r="F445" s="217" t="s">
        <v>1207</v>
      </c>
      <c r="G445" s="218" t="s">
        <v>186</v>
      </c>
      <c r="H445" s="219">
        <v>903.20000000000005</v>
      </c>
      <c r="I445" s="220"/>
      <c r="J445" s="221">
        <f>ROUND(I445*H445,2)</f>
        <v>0</v>
      </c>
      <c r="K445" s="217" t="s">
        <v>173</v>
      </c>
      <c r="L445" s="41"/>
      <c r="M445" s="222" t="s">
        <v>1</v>
      </c>
      <c r="N445" s="223" t="s">
        <v>42</v>
      </c>
      <c r="O445" s="88"/>
      <c r="P445" s="224">
        <f>O445*H445</f>
        <v>0</v>
      </c>
      <c r="Q445" s="224">
        <v>0</v>
      </c>
      <c r="R445" s="224">
        <f>Q445*H445</f>
        <v>0</v>
      </c>
      <c r="S445" s="224">
        <v>0</v>
      </c>
      <c r="T445" s="225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26" t="s">
        <v>233</v>
      </c>
      <c r="AT445" s="226" t="s">
        <v>169</v>
      </c>
      <c r="AU445" s="226" t="s">
        <v>87</v>
      </c>
      <c r="AY445" s="14" t="s">
        <v>167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4" t="s">
        <v>85</v>
      </c>
      <c r="BK445" s="227">
        <f>ROUND(I445*H445,2)</f>
        <v>0</v>
      </c>
      <c r="BL445" s="14" t="s">
        <v>233</v>
      </c>
      <c r="BM445" s="226" t="s">
        <v>1208</v>
      </c>
    </row>
    <row r="446" s="2" customFormat="1" ht="14.4" customHeight="1">
      <c r="A446" s="35"/>
      <c r="B446" s="36"/>
      <c r="C446" s="228" t="s">
        <v>1209</v>
      </c>
      <c r="D446" s="228" t="s">
        <v>225</v>
      </c>
      <c r="E446" s="229" t="s">
        <v>1210</v>
      </c>
      <c r="F446" s="230" t="s">
        <v>1211</v>
      </c>
      <c r="G446" s="231" t="s">
        <v>172</v>
      </c>
      <c r="H446" s="232">
        <v>24.838000000000001</v>
      </c>
      <c r="I446" s="233"/>
      <c r="J446" s="234">
        <f>ROUND(I446*H446,2)</f>
        <v>0</v>
      </c>
      <c r="K446" s="230" t="s">
        <v>173</v>
      </c>
      <c r="L446" s="235"/>
      <c r="M446" s="236" t="s">
        <v>1</v>
      </c>
      <c r="N446" s="237" t="s">
        <v>42</v>
      </c>
      <c r="O446" s="88"/>
      <c r="P446" s="224">
        <f>O446*H446</f>
        <v>0</v>
      </c>
      <c r="Q446" s="224">
        <v>0.55000000000000004</v>
      </c>
      <c r="R446" s="224">
        <f>Q446*H446</f>
        <v>13.660900000000002</v>
      </c>
      <c r="S446" s="224">
        <v>0</v>
      </c>
      <c r="T446" s="225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6" t="s">
        <v>297</v>
      </c>
      <c r="AT446" s="226" t="s">
        <v>225</v>
      </c>
      <c r="AU446" s="226" t="s">
        <v>87</v>
      </c>
      <c r="AY446" s="14" t="s">
        <v>167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14" t="s">
        <v>85</v>
      </c>
      <c r="BK446" s="227">
        <f>ROUND(I446*H446,2)</f>
        <v>0</v>
      </c>
      <c r="BL446" s="14" t="s">
        <v>233</v>
      </c>
      <c r="BM446" s="226" t="s">
        <v>1212</v>
      </c>
    </row>
    <row r="447" s="2" customFormat="1" ht="14.4" customHeight="1">
      <c r="A447" s="35"/>
      <c r="B447" s="36"/>
      <c r="C447" s="215" t="s">
        <v>1213</v>
      </c>
      <c r="D447" s="215" t="s">
        <v>169</v>
      </c>
      <c r="E447" s="216" t="s">
        <v>1214</v>
      </c>
      <c r="F447" s="217" t="s">
        <v>1215</v>
      </c>
      <c r="G447" s="218" t="s">
        <v>178</v>
      </c>
      <c r="H447" s="219">
        <v>677.39999999999998</v>
      </c>
      <c r="I447" s="220"/>
      <c r="J447" s="221">
        <f>ROUND(I447*H447,2)</f>
        <v>0</v>
      </c>
      <c r="K447" s="217" t="s">
        <v>173</v>
      </c>
      <c r="L447" s="41"/>
      <c r="M447" s="222" t="s">
        <v>1</v>
      </c>
      <c r="N447" s="223" t="s">
        <v>42</v>
      </c>
      <c r="O447" s="88"/>
      <c r="P447" s="224">
        <f>O447*H447</f>
        <v>0</v>
      </c>
      <c r="Q447" s="224">
        <v>2.0000000000000002E-05</v>
      </c>
      <c r="R447" s="224">
        <f>Q447*H447</f>
        <v>0.013548000000000001</v>
      </c>
      <c r="S447" s="224">
        <v>0</v>
      </c>
      <c r="T447" s="225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26" t="s">
        <v>233</v>
      </c>
      <c r="AT447" s="226" t="s">
        <v>169</v>
      </c>
      <c r="AU447" s="226" t="s">
        <v>87</v>
      </c>
      <c r="AY447" s="14" t="s">
        <v>167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14" t="s">
        <v>85</v>
      </c>
      <c r="BK447" s="227">
        <f>ROUND(I447*H447,2)</f>
        <v>0</v>
      </c>
      <c r="BL447" s="14" t="s">
        <v>233</v>
      </c>
      <c r="BM447" s="226" t="s">
        <v>1216</v>
      </c>
    </row>
    <row r="448" s="2" customFormat="1" ht="14.4" customHeight="1">
      <c r="A448" s="35"/>
      <c r="B448" s="36"/>
      <c r="C448" s="228" t="s">
        <v>1217</v>
      </c>
      <c r="D448" s="228" t="s">
        <v>225</v>
      </c>
      <c r="E448" s="229" t="s">
        <v>1218</v>
      </c>
      <c r="F448" s="230" t="s">
        <v>1219</v>
      </c>
      <c r="G448" s="231" t="s">
        <v>172</v>
      </c>
      <c r="H448" s="232">
        <v>1.7889999999999999</v>
      </c>
      <c r="I448" s="233"/>
      <c r="J448" s="234">
        <f>ROUND(I448*H448,2)</f>
        <v>0</v>
      </c>
      <c r="K448" s="230" t="s">
        <v>173</v>
      </c>
      <c r="L448" s="235"/>
      <c r="M448" s="236" t="s">
        <v>1</v>
      </c>
      <c r="N448" s="237" t="s">
        <v>42</v>
      </c>
      <c r="O448" s="88"/>
      <c r="P448" s="224">
        <f>O448*H448</f>
        <v>0</v>
      </c>
      <c r="Q448" s="224">
        <v>0.55000000000000004</v>
      </c>
      <c r="R448" s="224">
        <f>Q448*H448</f>
        <v>0.98394999999999999</v>
      </c>
      <c r="S448" s="224">
        <v>0</v>
      </c>
      <c r="T448" s="225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6" t="s">
        <v>297</v>
      </c>
      <c r="AT448" s="226" t="s">
        <v>225</v>
      </c>
      <c r="AU448" s="226" t="s">
        <v>87</v>
      </c>
      <c r="AY448" s="14" t="s">
        <v>167</v>
      </c>
      <c r="BE448" s="227">
        <f>IF(N448="základní",J448,0)</f>
        <v>0</v>
      </c>
      <c r="BF448" s="227">
        <f>IF(N448="snížená",J448,0)</f>
        <v>0</v>
      </c>
      <c r="BG448" s="227">
        <f>IF(N448="zákl. přenesená",J448,0)</f>
        <v>0</v>
      </c>
      <c r="BH448" s="227">
        <f>IF(N448="sníž. přenesená",J448,0)</f>
        <v>0</v>
      </c>
      <c r="BI448" s="227">
        <f>IF(N448="nulová",J448,0)</f>
        <v>0</v>
      </c>
      <c r="BJ448" s="14" t="s">
        <v>85</v>
      </c>
      <c r="BK448" s="227">
        <f>ROUND(I448*H448,2)</f>
        <v>0</v>
      </c>
      <c r="BL448" s="14" t="s">
        <v>233</v>
      </c>
      <c r="BM448" s="226" t="s">
        <v>1220</v>
      </c>
    </row>
    <row r="449" s="2" customFormat="1" ht="14.4" customHeight="1">
      <c r="A449" s="35"/>
      <c r="B449" s="36"/>
      <c r="C449" s="215" t="s">
        <v>1221</v>
      </c>
      <c r="D449" s="215" t="s">
        <v>169</v>
      </c>
      <c r="E449" s="216" t="s">
        <v>1222</v>
      </c>
      <c r="F449" s="217" t="s">
        <v>1223</v>
      </c>
      <c r="G449" s="218" t="s">
        <v>178</v>
      </c>
      <c r="H449" s="219">
        <v>123.672</v>
      </c>
      <c r="I449" s="220"/>
      <c r="J449" s="221">
        <f>ROUND(I449*H449,2)</f>
        <v>0</v>
      </c>
      <c r="K449" s="217" t="s">
        <v>173</v>
      </c>
      <c r="L449" s="41"/>
      <c r="M449" s="222" t="s">
        <v>1</v>
      </c>
      <c r="N449" s="223" t="s">
        <v>42</v>
      </c>
      <c r="O449" s="88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26" t="s">
        <v>233</v>
      </c>
      <c r="AT449" s="226" t="s">
        <v>169</v>
      </c>
      <c r="AU449" s="226" t="s">
        <v>87</v>
      </c>
      <c r="AY449" s="14" t="s">
        <v>167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14" t="s">
        <v>85</v>
      </c>
      <c r="BK449" s="227">
        <f>ROUND(I449*H449,2)</f>
        <v>0</v>
      </c>
      <c r="BL449" s="14" t="s">
        <v>233</v>
      </c>
      <c r="BM449" s="226" t="s">
        <v>1224</v>
      </c>
    </row>
    <row r="450" s="2" customFormat="1" ht="14.4" customHeight="1">
      <c r="A450" s="35"/>
      <c r="B450" s="36"/>
      <c r="C450" s="228" t="s">
        <v>1225</v>
      </c>
      <c r="D450" s="228" t="s">
        <v>225</v>
      </c>
      <c r="E450" s="229" t="s">
        <v>1226</v>
      </c>
      <c r="F450" s="230" t="s">
        <v>1227</v>
      </c>
      <c r="G450" s="231" t="s">
        <v>172</v>
      </c>
      <c r="H450" s="232">
        <v>1.9590000000000001</v>
      </c>
      <c r="I450" s="233"/>
      <c r="J450" s="234">
        <f>ROUND(I450*H450,2)</f>
        <v>0</v>
      </c>
      <c r="K450" s="230" t="s">
        <v>173</v>
      </c>
      <c r="L450" s="235"/>
      <c r="M450" s="236" t="s">
        <v>1</v>
      </c>
      <c r="N450" s="237" t="s">
        <v>42</v>
      </c>
      <c r="O450" s="88"/>
      <c r="P450" s="224">
        <f>O450*H450</f>
        <v>0</v>
      </c>
      <c r="Q450" s="224">
        <v>0.55000000000000004</v>
      </c>
      <c r="R450" s="224">
        <f>Q450*H450</f>
        <v>1.07745</v>
      </c>
      <c r="S450" s="224">
        <v>0</v>
      </c>
      <c r="T450" s="225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6" t="s">
        <v>297</v>
      </c>
      <c r="AT450" s="226" t="s">
        <v>225</v>
      </c>
      <c r="AU450" s="226" t="s">
        <v>87</v>
      </c>
      <c r="AY450" s="14" t="s">
        <v>167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14" t="s">
        <v>85</v>
      </c>
      <c r="BK450" s="227">
        <f>ROUND(I450*H450,2)</f>
        <v>0</v>
      </c>
      <c r="BL450" s="14" t="s">
        <v>233</v>
      </c>
      <c r="BM450" s="226" t="s">
        <v>1228</v>
      </c>
    </row>
    <row r="451" s="2" customFormat="1" ht="14.4" customHeight="1">
      <c r="A451" s="35"/>
      <c r="B451" s="36"/>
      <c r="C451" s="215" t="s">
        <v>1229</v>
      </c>
      <c r="D451" s="215" t="s">
        <v>169</v>
      </c>
      <c r="E451" s="216" t="s">
        <v>1230</v>
      </c>
      <c r="F451" s="217" t="s">
        <v>1231</v>
      </c>
      <c r="G451" s="218" t="s">
        <v>186</v>
      </c>
      <c r="H451" s="219">
        <v>24.640999999999998</v>
      </c>
      <c r="I451" s="220"/>
      <c r="J451" s="221">
        <f>ROUND(I451*H451,2)</f>
        <v>0</v>
      </c>
      <c r="K451" s="217" t="s">
        <v>173</v>
      </c>
      <c r="L451" s="41"/>
      <c r="M451" s="222" t="s">
        <v>1</v>
      </c>
      <c r="N451" s="223" t="s">
        <v>42</v>
      </c>
      <c r="O451" s="88"/>
      <c r="P451" s="224">
        <f>O451*H451</f>
        <v>0</v>
      </c>
      <c r="Q451" s="224">
        <v>0.01396</v>
      </c>
      <c r="R451" s="224">
        <f>Q451*H451</f>
        <v>0.34398835999999999</v>
      </c>
      <c r="S451" s="224">
        <v>0</v>
      </c>
      <c r="T451" s="225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26" t="s">
        <v>233</v>
      </c>
      <c r="AT451" s="226" t="s">
        <v>169</v>
      </c>
      <c r="AU451" s="226" t="s">
        <v>87</v>
      </c>
      <c r="AY451" s="14" t="s">
        <v>167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4" t="s">
        <v>85</v>
      </c>
      <c r="BK451" s="227">
        <f>ROUND(I451*H451,2)</f>
        <v>0</v>
      </c>
      <c r="BL451" s="14" t="s">
        <v>233</v>
      </c>
      <c r="BM451" s="226" t="s">
        <v>1232</v>
      </c>
    </row>
    <row r="452" s="2" customFormat="1">
      <c r="A452" s="35"/>
      <c r="B452" s="36"/>
      <c r="C452" s="37"/>
      <c r="D452" s="238" t="s">
        <v>371</v>
      </c>
      <c r="E452" s="37"/>
      <c r="F452" s="239" t="s">
        <v>1233</v>
      </c>
      <c r="G452" s="37"/>
      <c r="H452" s="37"/>
      <c r="I452" s="240"/>
      <c r="J452" s="37"/>
      <c r="K452" s="37"/>
      <c r="L452" s="41"/>
      <c r="M452" s="241"/>
      <c r="N452" s="242"/>
      <c r="O452" s="88"/>
      <c r="P452" s="88"/>
      <c r="Q452" s="88"/>
      <c r="R452" s="88"/>
      <c r="S452" s="88"/>
      <c r="T452" s="89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4" t="s">
        <v>371</v>
      </c>
      <c r="AU452" s="14" t="s">
        <v>87</v>
      </c>
    </row>
    <row r="453" s="2" customFormat="1" ht="14.4" customHeight="1">
      <c r="A453" s="35"/>
      <c r="B453" s="36"/>
      <c r="C453" s="215" t="s">
        <v>1234</v>
      </c>
      <c r="D453" s="215" t="s">
        <v>169</v>
      </c>
      <c r="E453" s="216" t="s">
        <v>1235</v>
      </c>
      <c r="F453" s="217" t="s">
        <v>1236</v>
      </c>
      <c r="G453" s="218" t="s">
        <v>172</v>
      </c>
      <c r="H453" s="219">
        <v>27.065000000000001</v>
      </c>
      <c r="I453" s="220"/>
      <c r="J453" s="221">
        <f>ROUND(I453*H453,2)</f>
        <v>0</v>
      </c>
      <c r="K453" s="217" t="s">
        <v>173</v>
      </c>
      <c r="L453" s="41"/>
      <c r="M453" s="222" t="s">
        <v>1</v>
      </c>
      <c r="N453" s="223" t="s">
        <v>42</v>
      </c>
      <c r="O453" s="88"/>
      <c r="P453" s="224">
        <f>O453*H453</f>
        <v>0</v>
      </c>
      <c r="Q453" s="224">
        <v>0.023369999999999998</v>
      </c>
      <c r="R453" s="224">
        <f>Q453*H453</f>
        <v>0.63250905000000002</v>
      </c>
      <c r="S453" s="224">
        <v>0</v>
      </c>
      <c r="T453" s="225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26" t="s">
        <v>233</v>
      </c>
      <c r="AT453" s="226" t="s">
        <v>169</v>
      </c>
      <c r="AU453" s="226" t="s">
        <v>87</v>
      </c>
      <c r="AY453" s="14" t="s">
        <v>167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14" t="s">
        <v>85</v>
      </c>
      <c r="BK453" s="227">
        <f>ROUND(I453*H453,2)</f>
        <v>0</v>
      </c>
      <c r="BL453" s="14" t="s">
        <v>233</v>
      </c>
      <c r="BM453" s="226" t="s">
        <v>1237</v>
      </c>
    </row>
    <row r="454" s="2" customFormat="1" ht="14.4" customHeight="1">
      <c r="A454" s="35"/>
      <c r="B454" s="36"/>
      <c r="C454" s="215" t="s">
        <v>1238</v>
      </c>
      <c r="D454" s="215" t="s">
        <v>169</v>
      </c>
      <c r="E454" s="216" t="s">
        <v>1239</v>
      </c>
      <c r="F454" s="217" t="s">
        <v>1240</v>
      </c>
      <c r="G454" s="218" t="s">
        <v>186</v>
      </c>
      <c r="H454" s="219">
        <v>738.298</v>
      </c>
      <c r="I454" s="220"/>
      <c r="J454" s="221">
        <f>ROUND(I454*H454,2)</f>
        <v>0</v>
      </c>
      <c r="K454" s="217" t="s">
        <v>173</v>
      </c>
      <c r="L454" s="41"/>
      <c r="M454" s="222" t="s">
        <v>1</v>
      </c>
      <c r="N454" s="223" t="s">
        <v>42</v>
      </c>
      <c r="O454" s="88"/>
      <c r="P454" s="224">
        <f>O454*H454</f>
        <v>0</v>
      </c>
      <c r="Q454" s="224">
        <v>0.01129</v>
      </c>
      <c r="R454" s="224">
        <f>Q454*H454</f>
        <v>8.3353844200000005</v>
      </c>
      <c r="S454" s="224">
        <v>0</v>
      </c>
      <c r="T454" s="225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6" t="s">
        <v>233</v>
      </c>
      <c r="AT454" s="226" t="s">
        <v>169</v>
      </c>
      <c r="AU454" s="226" t="s">
        <v>87</v>
      </c>
      <c r="AY454" s="14" t="s">
        <v>167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4" t="s">
        <v>85</v>
      </c>
      <c r="BK454" s="227">
        <f>ROUND(I454*H454,2)</f>
        <v>0</v>
      </c>
      <c r="BL454" s="14" t="s">
        <v>233</v>
      </c>
      <c r="BM454" s="226" t="s">
        <v>1241</v>
      </c>
    </row>
    <row r="455" s="2" customFormat="1" ht="14.4" customHeight="1">
      <c r="A455" s="35"/>
      <c r="B455" s="36"/>
      <c r="C455" s="215" t="s">
        <v>1242</v>
      </c>
      <c r="D455" s="215" t="s">
        <v>169</v>
      </c>
      <c r="E455" s="216" t="s">
        <v>1243</v>
      </c>
      <c r="F455" s="217" t="s">
        <v>1244</v>
      </c>
      <c r="G455" s="218" t="s">
        <v>186</v>
      </c>
      <c r="H455" s="219">
        <v>77.855000000000004</v>
      </c>
      <c r="I455" s="220"/>
      <c r="J455" s="221">
        <f>ROUND(I455*H455,2)</f>
        <v>0</v>
      </c>
      <c r="K455" s="217" t="s">
        <v>173</v>
      </c>
      <c r="L455" s="41"/>
      <c r="M455" s="222" t="s">
        <v>1</v>
      </c>
      <c r="N455" s="223" t="s">
        <v>42</v>
      </c>
      <c r="O455" s="88"/>
      <c r="P455" s="224">
        <f>O455*H455</f>
        <v>0</v>
      </c>
      <c r="Q455" s="224">
        <v>0</v>
      </c>
      <c r="R455" s="224">
        <f>Q455*H455</f>
        <v>0</v>
      </c>
      <c r="S455" s="224">
        <v>0</v>
      </c>
      <c r="T455" s="225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6" t="s">
        <v>233</v>
      </c>
      <c r="AT455" s="226" t="s">
        <v>169</v>
      </c>
      <c r="AU455" s="226" t="s">
        <v>87</v>
      </c>
      <c r="AY455" s="14" t="s">
        <v>167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4" t="s">
        <v>85</v>
      </c>
      <c r="BK455" s="227">
        <f>ROUND(I455*H455,2)</f>
        <v>0</v>
      </c>
      <c r="BL455" s="14" t="s">
        <v>233</v>
      </c>
      <c r="BM455" s="226" t="s">
        <v>1245</v>
      </c>
    </row>
    <row r="456" s="2" customFormat="1" ht="14.4" customHeight="1">
      <c r="A456" s="35"/>
      <c r="B456" s="36"/>
      <c r="C456" s="228" t="s">
        <v>1246</v>
      </c>
      <c r="D456" s="228" t="s">
        <v>225</v>
      </c>
      <c r="E456" s="229" t="s">
        <v>1247</v>
      </c>
      <c r="F456" s="230" t="s">
        <v>1248</v>
      </c>
      <c r="G456" s="231" t="s">
        <v>172</v>
      </c>
      <c r="H456" s="232">
        <v>3.7370000000000001</v>
      </c>
      <c r="I456" s="233"/>
      <c r="J456" s="234">
        <f>ROUND(I456*H456,2)</f>
        <v>0</v>
      </c>
      <c r="K456" s="230" t="s">
        <v>173</v>
      </c>
      <c r="L456" s="235"/>
      <c r="M456" s="236" t="s">
        <v>1</v>
      </c>
      <c r="N456" s="237" t="s">
        <v>42</v>
      </c>
      <c r="O456" s="88"/>
      <c r="P456" s="224">
        <f>O456*H456</f>
        <v>0</v>
      </c>
      <c r="Q456" s="224">
        <v>0.55000000000000004</v>
      </c>
      <c r="R456" s="224">
        <f>Q456*H456</f>
        <v>2.0553500000000002</v>
      </c>
      <c r="S456" s="224">
        <v>0</v>
      </c>
      <c r="T456" s="225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6" t="s">
        <v>297</v>
      </c>
      <c r="AT456" s="226" t="s">
        <v>225</v>
      </c>
      <c r="AU456" s="226" t="s">
        <v>87</v>
      </c>
      <c r="AY456" s="14" t="s">
        <v>167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14" t="s">
        <v>85</v>
      </c>
      <c r="BK456" s="227">
        <f>ROUND(I456*H456,2)</f>
        <v>0</v>
      </c>
      <c r="BL456" s="14" t="s">
        <v>233</v>
      </c>
      <c r="BM456" s="226" t="s">
        <v>1249</v>
      </c>
    </row>
    <row r="457" s="2" customFormat="1" ht="14.4" customHeight="1">
      <c r="A457" s="35"/>
      <c r="B457" s="36"/>
      <c r="C457" s="215" t="s">
        <v>1250</v>
      </c>
      <c r="D457" s="215" t="s">
        <v>169</v>
      </c>
      <c r="E457" s="216" t="s">
        <v>1251</v>
      </c>
      <c r="F457" s="217" t="s">
        <v>1252</v>
      </c>
      <c r="G457" s="218" t="s">
        <v>186</v>
      </c>
      <c r="H457" s="219">
        <v>77.855000000000004</v>
      </c>
      <c r="I457" s="220"/>
      <c r="J457" s="221">
        <f>ROUND(I457*H457,2)</f>
        <v>0</v>
      </c>
      <c r="K457" s="217" t="s">
        <v>173</v>
      </c>
      <c r="L457" s="41"/>
      <c r="M457" s="222" t="s">
        <v>1</v>
      </c>
      <c r="N457" s="223" t="s">
        <v>42</v>
      </c>
      <c r="O457" s="88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6" t="s">
        <v>233</v>
      </c>
      <c r="AT457" s="226" t="s">
        <v>169</v>
      </c>
      <c r="AU457" s="226" t="s">
        <v>87</v>
      </c>
      <c r="AY457" s="14" t="s">
        <v>167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4" t="s">
        <v>85</v>
      </c>
      <c r="BK457" s="227">
        <f>ROUND(I457*H457,2)</f>
        <v>0</v>
      </c>
      <c r="BL457" s="14" t="s">
        <v>233</v>
      </c>
      <c r="BM457" s="226" t="s">
        <v>1253</v>
      </c>
    </row>
    <row r="458" s="2" customFormat="1" ht="14.4" customHeight="1">
      <c r="A458" s="35"/>
      <c r="B458" s="36"/>
      <c r="C458" s="215" t="s">
        <v>1254</v>
      </c>
      <c r="D458" s="215" t="s">
        <v>169</v>
      </c>
      <c r="E458" s="216" t="s">
        <v>1255</v>
      </c>
      <c r="F458" s="217" t="s">
        <v>1256</v>
      </c>
      <c r="G458" s="218" t="s">
        <v>186</v>
      </c>
      <c r="H458" s="219">
        <v>838.58299999999997</v>
      </c>
      <c r="I458" s="220"/>
      <c r="J458" s="221">
        <f>ROUND(I458*H458,2)</f>
        <v>0</v>
      </c>
      <c r="K458" s="217" t="s">
        <v>173</v>
      </c>
      <c r="L458" s="41"/>
      <c r="M458" s="222" t="s">
        <v>1</v>
      </c>
      <c r="N458" s="223" t="s">
        <v>42</v>
      </c>
      <c r="O458" s="88"/>
      <c r="P458" s="224">
        <f>O458*H458</f>
        <v>0</v>
      </c>
      <c r="Q458" s="224">
        <v>0.00018000000000000001</v>
      </c>
      <c r="R458" s="224">
        <f>Q458*H458</f>
        <v>0.15094494</v>
      </c>
      <c r="S458" s="224">
        <v>0</v>
      </c>
      <c r="T458" s="225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6" t="s">
        <v>233</v>
      </c>
      <c r="AT458" s="226" t="s">
        <v>169</v>
      </c>
      <c r="AU458" s="226" t="s">
        <v>87</v>
      </c>
      <c r="AY458" s="14" t="s">
        <v>167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14" t="s">
        <v>85</v>
      </c>
      <c r="BK458" s="227">
        <f>ROUND(I458*H458,2)</f>
        <v>0</v>
      </c>
      <c r="BL458" s="14" t="s">
        <v>233</v>
      </c>
      <c r="BM458" s="226" t="s">
        <v>1257</v>
      </c>
    </row>
    <row r="459" s="2" customFormat="1" ht="14.4" customHeight="1">
      <c r="A459" s="35"/>
      <c r="B459" s="36"/>
      <c r="C459" s="215" t="s">
        <v>1258</v>
      </c>
      <c r="D459" s="215" t="s">
        <v>169</v>
      </c>
      <c r="E459" s="216" t="s">
        <v>1259</v>
      </c>
      <c r="F459" s="217" t="s">
        <v>1260</v>
      </c>
      <c r="G459" s="218" t="s">
        <v>178</v>
      </c>
      <c r="H459" s="219">
        <v>67.700000000000003</v>
      </c>
      <c r="I459" s="220"/>
      <c r="J459" s="221">
        <f>ROUND(I459*H459,2)</f>
        <v>0</v>
      </c>
      <c r="K459" s="217" t="s">
        <v>173</v>
      </c>
      <c r="L459" s="41"/>
      <c r="M459" s="222" t="s">
        <v>1</v>
      </c>
      <c r="N459" s="223" t="s">
        <v>42</v>
      </c>
      <c r="O459" s="88"/>
      <c r="P459" s="224">
        <f>O459*H459</f>
        <v>0</v>
      </c>
      <c r="Q459" s="224">
        <v>0.0033899999999999998</v>
      </c>
      <c r="R459" s="224">
        <f>Q459*H459</f>
        <v>0.22950299999999999</v>
      </c>
      <c r="S459" s="224">
        <v>0</v>
      </c>
      <c r="T459" s="225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6" t="s">
        <v>233</v>
      </c>
      <c r="AT459" s="226" t="s">
        <v>169</v>
      </c>
      <c r="AU459" s="226" t="s">
        <v>87</v>
      </c>
      <c r="AY459" s="14" t="s">
        <v>167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4" t="s">
        <v>85</v>
      </c>
      <c r="BK459" s="227">
        <f>ROUND(I459*H459,2)</f>
        <v>0</v>
      </c>
      <c r="BL459" s="14" t="s">
        <v>233</v>
      </c>
      <c r="BM459" s="226" t="s">
        <v>1261</v>
      </c>
    </row>
    <row r="460" s="2" customFormat="1" ht="14.4" customHeight="1">
      <c r="A460" s="35"/>
      <c r="B460" s="36"/>
      <c r="C460" s="228" t="s">
        <v>1262</v>
      </c>
      <c r="D460" s="228" t="s">
        <v>225</v>
      </c>
      <c r="E460" s="229" t="s">
        <v>1263</v>
      </c>
      <c r="F460" s="230" t="s">
        <v>1264</v>
      </c>
      <c r="G460" s="231" t="s">
        <v>172</v>
      </c>
      <c r="H460" s="232">
        <v>0.24299999999999999</v>
      </c>
      <c r="I460" s="233"/>
      <c r="J460" s="234">
        <f>ROUND(I460*H460,2)</f>
        <v>0</v>
      </c>
      <c r="K460" s="230" t="s">
        <v>173</v>
      </c>
      <c r="L460" s="235"/>
      <c r="M460" s="236" t="s">
        <v>1</v>
      </c>
      <c r="N460" s="237" t="s">
        <v>42</v>
      </c>
      <c r="O460" s="88"/>
      <c r="P460" s="224">
        <f>O460*H460</f>
        <v>0</v>
      </c>
      <c r="Q460" s="224">
        <v>0.55000000000000004</v>
      </c>
      <c r="R460" s="224">
        <f>Q460*H460</f>
        <v>0.13365000000000002</v>
      </c>
      <c r="S460" s="224">
        <v>0</v>
      </c>
      <c r="T460" s="225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6" t="s">
        <v>297</v>
      </c>
      <c r="AT460" s="226" t="s">
        <v>225</v>
      </c>
      <c r="AU460" s="226" t="s">
        <v>87</v>
      </c>
      <c r="AY460" s="14" t="s">
        <v>167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14" t="s">
        <v>85</v>
      </c>
      <c r="BK460" s="227">
        <f>ROUND(I460*H460,2)</f>
        <v>0</v>
      </c>
      <c r="BL460" s="14" t="s">
        <v>233</v>
      </c>
      <c r="BM460" s="226" t="s">
        <v>1265</v>
      </c>
    </row>
    <row r="461" s="2" customFormat="1" ht="14.4" customHeight="1">
      <c r="A461" s="35"/>
      <c r="B461" s="36"/>
      <c r="C461" s="215" t="s">
        <v>1266</v>
      </c>
      <c r="D461" s="215" t="s">
        <v>169</v>
      </c>
      <c r="E461" s="216" t="s">
        <v>1267</v>
      </c>
      <c r="F461" s="217" t="s">
        <v>1268</v>
      </c>
      <c r="G461" s="218" t="s">
        <v>172</v>
      </c>
      <c r="H461" s="219">
        <v>0.221</v>
      </c>
      <c r="I461" s="220"/>
      <c r="J461" s="221">
        <f>ROUND(I461*H461,2)</f>
        <v>0</v>
      </c>
      <c r="K461" s="217" t="s">
        <v>173</v>
      </c>
      <c r="L461" s="41"/>
      <c r="M461" s="222" t="s">
        <v>1</v>
      </c>
      <c r="N461" s="223" t="s">
        <v>42</v>
      </c>
      <c r="O461" s="88"/>
      <c r="P461" s="224">
        <f>O461*H461</f>
        <v>0</v>
      </c>
      <c r="Q461" s="224">
        <v>0</v>
      </c>
      <c r="R461" s="224">
        <f>Q461*H461</f>
        <v>0</v>
      </c>
      <c r="S461" s="224">
        <v>0</v>
      </c>
      <c r="T461" s="225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6" t="s">
        <v>233</v>
      </c>
      <c r="AT461" s="226" t="s">
        <v>169</v>
      </c>
      <c r="AU461" s="226" t="s">
        <v>87</v>
      </c>
      <c r="AY461" s="14" t="s">
        <v>167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14" t="s">
        <v>85</v>
      </c>
      <c r="BK461" s="227">
        <f>ROUND(I461*H461,2)</f>
        <v>0</v>
      </c>
      <c r="BL461" s="14" t="s">
        <v>233</v>
      </c>
      <c r="BM461" s="226" t="s">
        <v>1269</v>
      </c>
    </row>
    <row r="462" s="2" customFormat="1" ht="14.4" customHeight="1">
      <c r="A462" s="35"/>
      <c r="B462" s="36"/>
      <c r="C462" s="215" t="s">
        <v>1270</v>
      </c>
      <c r="D462" s="215" t="s">
        <v>169</v>
      </c>
      <c r="E462" s="216" t="s">
        <v>1271</v>
      </c>
      <c r="F462" s="217" t="s">
        <v>1272</v>
      </c>
      <c r="G462" s="218" t="s">
        <v>321</v>
      </c>
      <c r="H462" s="219">
        <v>40</v>
      </c>
      <c r="I462" s="220"/>
      <c r="J462" s="221">
        <f>ROUND(I462*H462,2)</f>
        <v>0</v>
      </c>
      <c r="K462" s="217" t="s">
        <v>173</v>
      </c>
      <c r="L462" s="41"/>
      <c r="M462" s="222" t="s">
        <v>1</v>
      </c>
      <c r="N462" s="223" t="s">
        <v>42</v>
      </c>
      <c r="O462" s="88"/>
      <c r="P462" s="224">
        <f>O462*H462</f>
        <v>0</v>
      </c>
      <c r="Q462" s="224">
        <v>0.0026700000000000001</v>
      </c>
      <c r="R462" s="224">
        <f>Q462*H462</f>
        <v>0.10680000000000001</v>
      </c>
      <c r="S462" s="224">
        <v>0</v>
      </c>
      <c r="T462" s="225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6" t="s">
        <v>233</v>
      </c>
      <c r="AT462" s="226" t="s">
        <v>169</v>
      </c>
      <c r="AU462" s="226" t="s">
        <v>87</v>
      </c>
      <c r="AY462" s="14" t="s">
        <v>167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14" t="s">
        <v>85</v>
      </c>
      <c r="BK462" s="227">
        <f>ROUND(I462*H462,2)</f>
        <v>0</v>
      </c>
      <c r="BL462" s="14" t="s">
        <v>233</v>
      </c>
      <c r="BM462" s="226" t="s">
        <v>1273</v>
      </c>
    </row>
    <row r="463" s="2" customFormat="1" ht="14.4" customHeight="1">
      <c r="A463" s="35"/>
      <c r="B463" s="36"/>
      <c r="C463" s="228" t="s">
        <v>1274</v>
      </c>
      <c r="D463" s="228" t="s">
        <v>225</v>
      </c>
      <c r="E463" s="229" t="s">
        <v>1275</v>
      </c>
      <c r="F463" s="230" t="s">
        <v>1276</v>
      </c>
      <c r="G463" s="231" t="s">
        <v>1277</v>
      </c>
      <c r="H463" s="232">
        <v>60</v>
      </c>
      <c r="I463" s="233"/>
      <c r="J463" s="234">
        <f>ROUND(I463*H463,2)</f>
        <v>0</v>
      </c>
      <c r="K463" s="230" t="s">
        <v>1</v>
      </c>
      <c r="L463" s="235"/>
      <c r="M463" s="236" t="s">
        <v>1</v>
      </c>
      <c r="N463" s="237" t="s">
        <v>42</v>
      </c>
      <c r="O463" s="88"/>
      <c r="P463" s="224">
        <f>O463*H463</f>
        <v>0</v>
      </c>
      <c r="Q463" s="224">
        <v>0</v>
      </c>
      <c r="R463" s="224">
        <f>Q463*H463</f>
        <v>0</v>
      </c>
      <c r="S463" s="224">
        <v>0</v>
      </c>
      <c r="T463" s="225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26" t="s">
        <v>297</v>
      </c>
      <c r="AT463" s="226" t="s">
        <v>225</v>
      </c>
      <c r="AU463" s="226" t="s">
        <v>87</v>
      </c>
      <c r="AY463" s="14" t="s">
        <v>167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4" t="s">
        <v>85</v>
      </c>
      <c r="BK463" s="227">
        <f>ROUND(I463*H463,2)</f>
        <v>0</v>
      </c>
      <c r="BL463" s="14" t="s">
        <v>233</v>
      </c>
      <c r="BM463" s="226" t="s">
        <v>1278</v>
      </c>
    </row>
    <row r="464" s="2" customFormat="1" ht="14.4" customHeight="1">
      <c r="A464" s="35"/>
      <c r="B464" s="36"/>
      <c r="C464" s="215" t="s">
        <v>1279</v>
      </c>
      <c r="D464" s="215" t="s">
        <v>169</v>
      </c>
      <c r="E464" s="216" t="s">
        <v>1280</v>
      </c>
      <c r="F464" s="217" t="s">
        <v>1281</v>
      </c>
      <c r="G464" s="218" t="s">
        <v>172</v>
      </c>
      <c r="H464" s="219">
        <v>0.221</v>
      </c>
      <c r="I464" s="220"/>
      <c r="J464" s="221">
        <f>ROUND(I464*H464,2)</f>
        <v>0</v>
      </c>
      <c r="K464" s="217" t="s">
        <v>173</v>
      </c>
      <c r="L464" s="41"/>
      <c r="M464" s="222" t="s">
        <v>1</v>
      </c>
      <c r="N464" s="223" t="s">
        <v>42</v>
      </c>
      <c r="O464" s="88"/>
      <c r="P464" s="224">
        <f>O464*H464</f>
        <v>0</v>
      </c>
      <c r="Q464" s="224">
        <v>0.01328</v>
      </c>
      <c r="R464" s="224">
        <f>Q464*H464</f>
        <v>0.00293488</v>
      </c>
      <c r="S464" s="224">
        <v>0</v>
      </c>
      <c r="T464" s="225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6" t="s">
        <v>233</v>
      </c>
      <c r="AT464" s="226" t="s">
        <v>169</v>
      </c>
      <c r="AU464" s="226" t="s">
        <v>87</v>
      </c>
      <c r="AY464" s="14" t="s">
        <v>167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14" t="s">
        <v>85</v>
      </c>
      <c r="BK464" s="227">
        <f>ROUND(I464*H464,2)</f>
        <v>0</v>
      </c>
      <c r="BL464" s="14" t="s">
        <v>233</v>
      </c>
      <c r="BM464" s="226" t="s">
        <v>1282</v>
      </c>
    </row>
    <row r="465" s="2" customFormat="1" ht="14.4" customHeight="1">
      <c r="A465" s="35"/>
      <c r="B465" s="36"/>
      <c r="C465" s="215" t="s">
        <v>1283</v>
      </c>
      <c r="D465" s="215" t="s">
        <v>169</v>
      </c>
      <c r="E465" s="216" t="s">
        <v>1284</v>
      </c>
      <c r="F465" s="217" t="s">
        <v>1285</v>
      </c>
      <c r="G465" s="218" t="s">
        <v>228</v>
      </c>
      <c r="H465" s="219">
        <v>28.486999999999998</v>
      </c>
      <c r="I465" s="220"/>
      <c r="J465" s="221">
        <f>ROUND(I465*H465,2)</f>
        <v>0</v>
      </c>
      <c r="K465" s="217" t="s">
        <v>173</v>
      </c>
      <c r="L465" s="41"/>
      <c r="M465" s="222" t="s">
        <v>1</v>
      </c>
      <c r="N465" s="223" t="s">
        <v>42</v>
      </c>
      <c r="O465" s="88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26" t="s">
        <v>233</v>
      </c>
      <c r="AT465" s="226" t="s">
        <v>169</v>
      </c>
      <c r="AU465" s="226" t="s">
        <v>87</v>
      </c>
      <c r="AY465" s="14" t="s">
        <v>167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14" t="s">
        <v>85</v>
      </c>
      <c r="BK465" s="227">
        <f>ROUND(I465*H465,2)</f>
        <v>0</v>
      </c>
      <c r="BL465" s="14" t="s">
        <v>233</v>
      </c>
      <c r="BM465" s="226" t="s">
        <v>1286</v>
      </c>
    </row>
    <row r="466" s="12" customFormat="1" ht="22.8" customHeight="1">
      <c r="A466" s="12"/>
      <c r="B466" s="199"/>
      <c r="C466" s="200"/>
      <c r="D466" s="201" t="s">
        <v>76</v>
      </c>
      <c r="E466" s="213" t="s">
        <v>1287</v>
      </c>
      <c r="F466" s="213" t="s">
        <v>1288</v>
      </c>
      <c r="G466" s="200"/>
      <c r="H466" s="200"/>
      <c r="I466" s="203"/>
      <c r="J466" s="214">
        <f>BK466</f>
        <v>0</v>
      </c>
      <c r="K466" s="200"/>
      <c r="L466" s="205"/>
      <c r="M466" s="206"/>
      <c r="N466" s="207"/>
      <c r="O466" s="207"/>
      <c r="P466" s="208">
        <f>SUM(P467:P512)</f>
        <v>0</v>
      </c>
      <c r="Q466" s="207"/>
      <c r="R466" s="208">
        <f>SUM(R467:R512)</f>
        <v>51.635872890000002</v>
      </c>
      <c r="S466" s="207"/>
      <c r="T466" s="209">
        <f>SUM(T467:T512)</f>
        <v>0.015599999999999999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0" t="s">
        <v>87</v>
      </c>
      <c r="AT466" s="211" t="s">
        <v>76</v>
      </c>
      <c r="AU466" s="211" t="s">
        <v>85</v>
      </c>
      <c r="AY466" s="210" t="s">
        <v>167</v>
      </c>
      <c r="BK466" s="212">
        <f>SUM(BK467:BK512)</f>
        <v>0</v>
      </c>
    </row>
    <row r="467" s="2" customFormat="1" ht="14.4" customHeight="1">
      <c r="A467" s="35"/>
      <c r="B467" s="36"/>
      <c r="C467" s="215" t="s">
        <v>1289</v>
      </c>
      <c r="D467" s="215" t="s">
        <v>169</v>
      </c>
      <c r="E467" s="216" t="s">
        <v>1290</v>
      </c>
      <c r="F467" s="217" t="s">
        <v>1291</v>
      </c>
      <c r="G467" s="218" t="s">
        <v>186</v>
      </c>
      <c r="H467" s="219">
        <v>279.99799999999999</v>
      </c>
      <c r="I467" s="220"/>
      <c r="J467" s="221">
        <f>ROUND(I467*H467,2)</f>
        <v>0</v>
      </c>
      <c r="K467" s="217" t="s">
        <v>173</v>
      </c>
      <c r="L467" s="41"/>
      <c r="M467" s="222" t="s">
        <v>1</v>
      </c>
      <c r="N467" s="223" t="s">
        <v>42</v>
      </c>
      <c r="O467" s="88"/>
      <c r="P467" s="224">
        <f>O467*H467</f>
        <v>0</v>
      </c>
      <c r="Q467" s="224">
        <v>0.052760000000000001</v>
      </c>
      <c r="R467" s="224">
        <f>Q467*H467</f>
        <v>14.77269448</v>
      </c>
      <c r="S467" s="224">
        <v>0</v>
      </c>
      <c r="T467" s="225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6" t="s">
        <v>233</v>
      </c>
      <c r="AT467" s="226" t="s">
        <v>169</v>
      </c>
      <c r="AU467" s="226" t="s">
        <v>87</v>
      </c>
      <c r="AY467" s="14" t="s">
        <v>167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4" t="s">
        <v>85</v>
      </c>
      <c r="BK467" s="227">
        <f>ROUND(I467*H467,2)</f>
        <v>0</v>
      </c>
      <c r="BL467" s="14" t="s">
        <v>233</v>
      </c>
      <c r="BM467" s="226" t="s">
        <v>1292</v>
      </c>
    </row>
    <row r="468" s="2" customFormat="1" ht="14.4" customHeight="1">
      <c r="A468" s="35"/>
      <c r="B468" s="36"/>
      <c r="C468" s="215" t="s">
        <v>1293</v>
      </c>
      <c r="D468" s="215" t="s">
        <v>169</v>
      </c>
      <c r="E468" s="216" t="s">
        <v>1294</v>
      </c>
      <c r="F468" s="217" t="s">
        <v>1295</v>
      </c>
      <c r="G468" s="218" t="s">
        <v>186</v>
      </c>
      <c r="H468" s="219">
        <v>31.503</v>
      </c>
      <c r="I468" s="220"/>
      <c r="J468" s="221">
        <f>ROUND(I468*H468,2)</f>
        <v>0</v>
      </c>
      <c r="K468" s="217" t="s">
        <v>173</v>
      </c>
      <c r="L468" s="41"/>
      <c r="M468" s="222" t="s">
        <v>1</v>
      </c>
      <c r="N468" s="223" t="s">
        <v>42</v>
      </c>
      <c r="O468" s="88"/>
      <c r="P468" s="224">
        <f>O468*H468</f>
        <v>0</v>
      </c>
      <c r="Q468" s="224">
        <v>0.052760000000000001</v>
      </c>
      <c r="R468" s="224">
        <f>Q468*H468</f>
        <v>1.6620982800000002</v>
      </c>
      <c r="S468" s="224">
        <v>0</v>
      </c>
      <c r="T468" s="225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6" t="s">
        <v>233</v>
      </c>
      <c r="AT468" s="226" t="s">
        <v>169</v>
      </c>
      <c r="AU468" s="226" t="s">
        <v>87</v>
      </c>
      <c r="AY468" s="14" t="s">
        <v>167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14" t="s">
        <v>85</v>
      </c>
      <c r="BK468" s="227">
        <f>ROUND(I468*H468,2)</f>
        <v>0</v>
      </c>
      <c r="BL468" s="14" t="s">
        <v>233</v>
      </c>
      <c r="BM468" s="226" t="s">
        <v>1296</v>
      </c>
    </row>
    <row r="469" s="2" customFormat="1" ht="14.4" customHeight="1">
      <c r="A469" s="35"/>
      <c r="B469" s="36"/>
      <c r="C469" s="215" t="s">
        <v>1297</v>
      </c>
      <c r="D469" s="215" t="s">
        <v>169</v>
      </c>
      <c r="E469" s="216" t="s">
        <v>1298</v>
      </c>
      <c r="F469" s="217" t="s">
        <v>1299</v>
      </c>
      <c r="G469" s="218" t="s">
        <v>178</v>
      </c>
      <c r="H469" s="219">
        <v>7.2000000000000002</v>
      </c>
      <c r="I469" s="220"/>
      <c r="J469" s="221">
        <f>ROUND(I469*H469,2)</f>
        <v>0</v>
      </c>
      <c r="K469" s="217" t="s">
        <v>173</v>
      </c>
      <c r="L469" s="41"/>
      <c r="M469" s="222" t="s">
        <v>1</v>
      </c>
      <c r="N469" s="223" t="s">
        <v>42</v>
      </c>
      <c r="O469" s="88"/>
      <c r="P469" s="224">
        <f>O469*H469</f>
        <v>0</v>
      </c>
      <c r="Q469" s="224">
        <v>0.00091</v>
      </c>
      <c r="R469" s="224">
        <f>Q469*H469</f>
        <v>0.0065520000000000005</v>
      </c>
      <c r="S469" s="224">
        <v>0</v>
      </c>
      <c r="T469" s="225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6" t="s">
        <v>233</v>
      </c>
      <c r="AT469" s="226" t="s">
        <v>169</v>
      </c>
      <c r="AU469" s="226" t="s">
        <v>87</v>
      </c>
      <c r="AY469" s="14" t="s">
        <v>167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4" t="s">
        <v>85</v>
      </c>
      <c r="BK469" s="227">
        <f>ROUND(I469*H469,2)</f>
        <v>0</v>
      </c>
      <c r="BL469" s="14" t="s">
        <v>233</v>
      </c>
      <c r="BM469" s="226" t="s">
        <v>1300</v>
      </c>
    </row>
    <row r="470" s="2" customFormat="1" ht="14.4" customHeight="1">
      <c r="A470" s="35"/>
      <c r="B470" s="36"/>
      <c r="C470" s="215" t="s">
        <v>1301</v>
      </c>
      <c r="D470" s="215" t="s">
        <v>169</v>
      </c>
      <c r="E470" s="216" t="s">
        <v>1302</v>
      </c>
      <c r="F470" s="217" t="s">
        <v>1303</v>
      </c>
      <c r="G470" s="218" t="s">
        <v>178</v>
      </c>
      <c r="H470" s="219">
        <v>3.375</v>
      </c>
      <c r="I470" s="220"/>
      <c r="J470" s="221">
        <f>ROUND(I470*H470,2)</f>
        <v>0</v>
      </c>
      <c r="K470" s="217" t="s">
        <v>173</v>
      </c>
      <c r="L470" s="41"/>
      <c r="M470" s="222" t="s">
        <v>1</v>
      </c>
      <c r="N470" s="223" t="s">
        <v>42</v>
      </c>
      <c r="O470" s="88"/>
      <c r="P470" s="224">
        <f>O470*H470</f>
        <v>0</v>
      </c>
      <c r="Q470" s="224">
        <v>0.0051900000000000002</v>
      </c>
      <c r="R470" s="224">
        <f>Q470*H470</f>
        <v>0.017516250000000001</v>
      </c>
      <c r="S470" s="224">
        <v>0</v>
      </c>
      <c r="T470" s="225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6" t="s">
        <v>233</v>
      </c>
      <c r="AT470" s="226" t="s">
        <v>169</v>
      </c>
      <c r="AU470" s="226" t="s">
        <v>87</v>
      </c>
      <c r="AY470" s="14" t="s">
        <v>167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4" t="s">
        <v>85</v>
      </c>
      <c r="BK470" s="227">
        <f>ROUND(I470*H470,2)</f>
        <v>0</v>
      </c>
      <c r="BL470" s="14" t="s">
        <v>233</v>
      </c>
      <c r="BM470" s="226" t="s">
        <v>1304</v>
      </c>
    </row>
    <row r="471" s="2" customFormat="1" ht="14.4" customHeight="1">
      <c r="A471" s="35"/>
      <c r="B471" s="36"/>
      <c r="C471" s="215" t="s">
        <v>1305</v>
      </c>
      <c r="D471" s="215" t="s">
        <v>169</v>
      </c>
      <c r="E471" s="216" t="s">
        <v>1306</v>
      </c>
      <c r="F471" s="217" t="s">
        <v>1307</v>
      </c>
      <c r="G471" s="218" t="s">
        <v>178</v>
      </c>
      <c r="H471" s="219">
        <v>126</v>
      </c>
      <c r="I471" s="220"/>
      <c r="J471" s="221">
        <f>ROUND(I471*H471,2)</f>
        <v>0</v>
      </c>
      <c r="K471" s="217" t="s">
        <v>173</v>
      </c>
      <c r="L471" s="41"/>
      <c r="M471" s="222" t="s">
        <v>1</v>
      </c>
      <c r="N471" s="223" t="s">
        <v>42</v>
      </c>
      <c r="O471" s="88"/>
      <c r="P471" s="224">
        <f>O471*H471</f>
        <v>0</v>
      </c>
      <c r="Q471" s="224">
        <v>0.00017000000000000001</v>
      </c>
      <c r="R471" s="224">
        <f>Q471*H471</f>
        <v>0.021420000000000002</v>
      </c>
      <c r="S471" s="224">
        <v>0</v>
      </c>
      <c r="T471" s="225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26" t="s">
        <v>233</v>
      </c>
      <c r="AT471" s="226" t="s">
        <v>169</v>
      </c>
      <c r="AU471" s="226" t="s">
        <v>87</v>
      </c>
      <c r="AY471" s="14" t="s">
        <v>167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14" t="s">
        <v>85</v>
      </c>
      <c r="BK471" s="227">
        <f>ROUND(I471*H471,2)</f>
        <v>0</v>
      </c>
      <c r="BL471" s="14" t="s">
        <v>233</v>
      </c>
      <c r="BM471" s="226" t="s">
        <v>1308</v>
      </c>
    </row>
    <row r="472" s="2" customFormat="1" ht="22.2" customHeight="1">
      <c r="A472" s="35"/>
      <c r="B472" s="36"/>
      <c r="C472" s="215" t="s">
        <v>1309</v>
      </c>
      <c r="D472" s="215" t="s">
        <v>169</v>
      </c>
      <c r="E472" s="216" t="s">
        <v>1310</v>
      </c>
      <c r="F472" s="217" t="s">
        <v>1311</v>
      </c>
      <c r="G472" s="218" t="s">
        <v>186</v>
      </c>
      <c r="H472" s="219">
        <v>25.109999999999999</v>
      </c>
      <c r="I472" s="220"/>
      <c r="J472" s="221">
        <f>ROUND(I472*H472,2)</f>
        <v>0</v>
      </c>
      <c r="K472" s="217" t="s">
        <v>173</v>
      </c>
      <c r="L472" s="41"/>
      <c r="M472" s="222" t="s">
        <v>1</v>
      </c>
      <c r="N472" s="223" t="s">
        <v>42</v>
      </c>
      <c r="O472" s="88"/>
      <c r="P472" s="224">
        <f>O472*H472</f>
        <v>0</v>
      </c>
      <c r="Q472" s="224">
        <v>0.052290000000000003</v>
      </c>
      <c r="R472" s="224">
        <f>Q472*H472</f>
        <v>1.3130018999999999</v>
      </c>
      <c r="S472" s="224">
        <v>0</v>
      </c>
      <c r="T472" s="225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6" t="s">
        <v>233</v>
      </c>
      <c r="AT472" s="226" t="s">
        <v>169</v>
      </c>
      <c r="AU472" s="226" t="s">
        <v>87</v>
      </c>
      <c r="AY472" s="14" t="s">
        <v>167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14" t="s">
        <v>85</v>
      </c>
      <c r="BK472" s="227">
        <f>ROUND(I472*H472,2)</f>
        <v>0</v>
      </c>
      <c r="BL472" s="14" t="s">
        <v>233</v>
      </c>
      <c r="BM472" s="226" t="s">
        <v>1312</v>
      </c>
    </row>
    <row r="473" s="2" customFormat="1" ht="22.2" customHeight="1">
      <c r="A473" s="35"/>
      <c r="B473" s="36"/>
      <c r="C473" s="215" t="s">
        <v>1313</v>
      </c>
      <c r="D473" s="215" t="s">
        <v>169</v>
      </c>
      <c r="E473" s="216" t="s">
        <v>1314</v>
      </c>
      <c r="F473" s="217" t="s">
        <v>1315</v>
      </c>
      <c r="G473" s="218" t="s">
        <v>186</v>
      </c>
      <c r="H473" s="219">
        <v>25.559999999999999</v>
      </c>
      <c r="I473" s="220"/>
      <c r="J473" s="221">
        <f>ROUND(I473*H473,2)</f>
        <v>0</v>
      </c>
      <c r="K473" s="217" t="s">
        <v>173</v>
      </c>
      <c r="L473" s="41"/>
      <c r="M473" s="222" t="s">
        <v>1</v>
      </c>
      <c r="N473" s="223" t="s">
        <v>42</v>
      </c>
      <c r="O473" s="88"/>
      <c r="P473" s="224">
        <f>O473*H473</f>
        <v>0</v>
      </c>
      <c r="Q473" s="224">
        <v>0.067309999999999995</v>
      </c>
      <c r="R473" s="224">
        <f>Q473*H473</f>
        <v>1.7204435999999999</v>
      </c>
      <c r="S473" s="224">
        <v>0</v>
      </c>
      <c r="T473" s="225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26" t="s">
        <v>233</v>
      </c>
      <c r="AT473" s="226" t="s">
        <v>169</v>
      </c>
      <c r="AU473" s="226" t="s">
        <v>87</v>
      </c>
      <c r="AY473" s="14" t="s">
        <v>167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14" t="s">
        <v>85</v>
      </c>
      <c r="BK473" s="227">
        <f>ROUND(I473*H473,2)</f>
        <v>0</v>
      </c>
      <c r="BL473" s="14" t="s">
        <v>233</v>
      </c>
      <c r="BM473" s="226" t="s">
        <v>1316</v>
      </c>
    </row>
    <row r="474" s="2" customFormat="1" ht="14.4" customHeight="1">
      <c r="A474" s="35"/>
      <c r="B474" s="36"/>
      <c r="C474" s="215" t="s">
        <v>1317</v>
      </c>
      <c r="D474" s="215" t="s">
        <v>169</v>
      </c>
      <c r="E474" s="216" t="s">
        <v>1318</v>
      </c>
      <c r="F474" s="217" t="s">
        <v>1319</v>
      </c>
      <c r="G474" s="218" t="s">
        <v>186</v>
      </c>
      <c r="H474" s="219">
        <v>362.17099999999999</v>
      </c>
      <c r="I474" s="220"/>
      <c r="J474" s="221">
        <f>ROUND(I474*H474,2)</f>
        <v>0</v>
      </c>
      <c r="K474" s="217" t="s">
        <v>173</v>
      </c>
      <c r="L474" s="41"/>
      <c r="M474" s="222" t="s">
        <v>1</v>
      </c>
      <c r="N474" s="223" t="s">
        <v>42</v>
      </c>
      <c r="O474" s="88"/>
      <c r="P474" s="224">
        <f>O474*H474</f>
        <v>0</v>
      </c>
      <c r="Q474" s="224">
        <v>0.00020000000000000001</v>
      </c>
      <c r="R474" s="224">
        <f>Q474*H474</f>
        <v>0.072434200000000004</v>
      </c>
      <c r="S474" s="224">
        <v>0</v>
      </c>
      <c r="T474" s="225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26" t="s">
        <v>233</v>
      </c>
      <c r="AT474" s="226" t="s">
        <v>169</v>
      </c>
      <c r="AU474" s="226" t="s">
        <v>87</v>
      </c>
      <c r="AY474" s="14" t="s">
        <v>167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14" t="s">
        <v>85</v>
      </c>
      <c r="BK474" s="227">
        <f>ROUND(I474*H474,2)</f>
        <v>0</v>
      </c>
      <c r="BL474" s="14" t="s">
        <v>233</v>
      </c>
      <c r="BM474" s="226" t="s">
        <v>1320</v>
      </c>
    </row>
    <row r="475" s="2" customFormat="1" ht="14.4" customHeight="1">
      <c r="A475" s="35"/>
      <c r="B475" s="36"/>
      <c r="C475" s="215" t="s">
        <v>1321</v>
      </c>
      <c r="D475" s="215" t="s">
        <v>169</v>
      </c>
      <c r="E475" s="216" t="s">
        <v>1322</v>
      </c>
      <c r="F475" s="217" t="s">
        <v>1323</v>
      </c>
      <c r="G475" s="218" t="s">
        <v>186</v>
      </c>
      <c r="H475" s="219">
        <v>362.17099999999999</v>
      </c>
      <c r="I475" s="220"/>
      <c r="J475" s="221">
        <f>ROUND(I475*H475,2)</f>
        <v>0</v>
      </c>
      <c r="K475" s="217" t="s">
        <v>173</v>
      </c>
      <c r="L475" s="41"/>
      <c r="M475" s="222" t="s">
        <v>1</v>
      </c>
      <c r="N475" s="223" t="s">
        <v>42</v>
      </c>
      <c r="O475" s="88"/>
      <c r="P475" s="224">
        <f>O475*H475</f>
        <v>0</v>
      </c>
      <c r="Q475" s="224">
        <v>0.0032000000000000002</v>
      </c>
      <c r="R475" s="224">
        <f>Q475*H475</f>
        <v>1.1589472000000001</v>
      </c>
      <c r="S475" s="224">
        <v>0</v>
      </c>
      <c r="T475" s="225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6" t="s">
        <v>233</v>
      </c>
      <c r="AT475" s="226" t="s">
        <v>169</v>
      </c>
      <c r="AU475" s="226" t="s">
        <v>87</v>
      </c>
      <c r="AY475" s="14" t="s">
        <v>167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4" t="s">
        <v>85</v>
      </c>
      <c r="BK475" s="227">
        <f>ROUND(I475*H475,2)</f>
        <v>0</v>
      </c>
      <c r="BL475" s="14" t="s">
        <v>233</v>
      </c>
      <c r="BM475" s="226" t="s">
        <v>1324</v>
      </c>
    </row>
    <row r="476" s="2" customFormat="1" ht="14.4" customHeight="1">
      <c r="A476" s="35"/>
      <c r="B476" s="36"/>
      <c r="C476" s="215" t="s">
        <v>1325</v>
      </c>
      <c r="D476" s="215" t="s">
        <v>169</v>
      </c>
      <c r="E476" s="216" t="s">
        <v>1326</v>
      </c>
      <c r="F476" s="217" t="s">
        <v>1327</v>
      </c>
      <c r="G476" s="218" t="s">
        <v>186</v>
      </c>
      <c r="H476" s="219">
        <v>13.238</v>
      </c>
      <c r="I476" s="220"/>
      <c r="J476" s="221">
        <f>ROUND(I476*H476,2)</f>
        <v>0</v>
      </c>
      <c r="K476" s="217" t="s">
        <v>173</v>
      </c>
      <c r="L476" s="41"/>
      <c r="M476" s="222" t="s">
        <v>1</v>
      </c>
      <c r="N476" s="223" t="s">
        <v>42</v>
      </c>
      <c r="O476" s="88"/>
      <c r="P476" s="224">
        <f>O476*H476</f>
        <v>0</v>
      </c>
      <c r="Q476" s="224">
        <v>0.01256</v>
      </c>
      <c r="R476" s="224">
        <f>Q476*H476</f>
        <v>0.16626927999999999</v>
      </c>
      <c r="S476" s="224">
        <v>0</v>
      </c>
      <c r="T476" s="225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6" t="s">
        <v>233</v>
      </c>
      <c r="AT476" s="226" t="s">
        <v>169</v>
      </c>
      <c r="AU476" s="226" t="s">
        <v>87</v>
      </c>
      <c r="AY476" s="14" t="s">
        <v>167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4" t="s">
        <v>85</v>
      </c>
      <c r="BK476" s="227">
        <f>ROUND(I476*H476,2)</f>
        <v>0</v>
      </c>
      <c r="BL476" s="14" t="s">
        <v>233</v>
      </c>
      <c r="BM476" s="226" t="s">
        <v>1328</v>
      </c>
    </row>
    <row r="477" s="2" customFormat="1" ht="14.4" customHeight="1">
      <c r="A477" s="35"/>
      <c r="B477" s="36"/>
      <c r="C477" s="215" t="s">
        <v>1329</v>
      </c>
      <c r="D477" s="215" t="s">
        <v>169</v>
      </c>
      <c r="E477" s="216" t="s">
        <v>1330</v>
      </c>
      <c r="F477" s="217" t="s">
        <v>1331</v>
      </c>
      <c r="G477" s="218" t="s">
        <v>186</v>
      </c>
      <c r="H477" s="219">
        <v>4.1399999999999997</v>
      </c>
      <c r="I477" s="220"/>
      <c r="J477" s="221">
        <f>ROUND(I477*H477,2)</f>
        <v>0</v>
      </c>
      <c r="K477" s="217" t="s">
        <v>173</v>
      </c>
      <c r="L477" s="41"/>
      <c r="M477" s="222" t="s">
        <v>1</v>
      </c>
      <c r="N477" s="223" t="s">
        <v>42</v>
      </c>
      <c r="O477" s="88"/>
      <c r="P477" s="224">
        <f>O477*H477</f>
        <v>0</v>
      </c>
      <c r="Q477" s="224">
        <v>0.014800000000000001</v>
      </c>
      <c r="R477" s="224">
        <f>Q477*H477</f>
        <v>0.061272</v>
      </c>
      <c r="S477" s="224">
        <v>0</v>
      </c>
      <c r="T477" s="225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26" t="s">
        <v>233</v>
      </c>
      <c r="AT477" s="226" t="s">
        <v>169</v>
      </c>
      <c r="AU477" s="226" t="s">
        <v>87</v>
      </c>
      <c r="AY477" s="14" t="s">
        <v>167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14" t="s">
        <v>85</v>
      </c>
      <c r="BK477" s="227">
        <f>ROUND(I477*H477,2)</f>
        <v>0</v>
      </c>
      <c r="BL477" s="14" t="s">
        <v>233</v>
      </c>
      <c r="BM477" s="226" t="s">
        <v>1332</v>
      </c>
    </row>
    <row r="478" s="2" customFormat="1" ht="14.4" customHeight="1">
      <c r="A478" s="35"/>
      <c r="B478" s="36"/>
      <c r="C478" s="215" t="s">
        <v>1333</v>
      </c>
      <c r="D478" s="215" t="s">
        <v>169</v>
      </c>
      <c r="E478" s="216" t="s">
        <v>1334</v>
      </c>
      <c r="F478" s="217" t="s">
        <v>1335</v>
      </c>
      <c r="G478" s="218" t="s">
        <v>186</v>
      </c>
      <c r="H478" s="219">
        <v>41.759999999999998</v>
      </c>
      <c r="I478" s="220"/>
      <c r="J478" s="221">
        <f>ROUND(I478*H478,2)</f>
        <v>0</v>
      </c>
      <c r="K478" s="217" t="s">
        <v>173</v>
      </c>
      <c r="L478" s="41"/>
      <c r="M478" s="222" t="s">
        <v>1</v>
      </c>
      <c r="N478" s="223" t="s">
        <v>42</v>
      </c>
      <c r="O478" s="88"/>
      <c r="P478" s="224">
        <f>O478*H478</f>
        <v>0</v>
      </c>
      <c r="Q478" s="224">
        <v>0.031649999999999998</v>
      </c>
      <c r="R478" s="224">
        <f>Q478*H478</f>
        <v>1.3217039999999998</v>
      </c>
      <c r="S478" s="224">
        <v>0</v>
      </c>
      <c r="T478" s="225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6" t="s">
        <v>233</v>
      </c>
      <c r="AT478" s="226" t="s">
        <v>169</v>
      </c>
      <c r="AU478" s="226" t="s">
        <v>87</v>
      </c>
      <c r="AY478" s="14" t="s">
        <v>167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14" t="s">
        <v>85</v>
      </c>
      <c r="BK478" s="227">
        <f>ROUND(I478*H478,2)</f>
        <v>0</v>
      </c>
      <c r="BL478" s="14" t="s">
        <v>233</v>
      </c>
      <c r="BM478" s="226" t="s">
        <v>1336</v>
      </c>
    </row>
    <row r="479" s="2" customFormat="1" ht="14.4" customHeight="1">
      <c r="A479" s="35"/>
      <c r="B479" s="36"/>
      <c r="C479" s="215" t="s">
        <v>1337</v>
      </c>
      <c r="D479" s="215" t="s">
        <v>169</v>
      </c>
      <c r="E479" s="216" t="s">
        <v>1338</v>
      </c>
      <c r="F479" s="217" t="s">
        <v>1339</v>
      </c>
      <c r="G479" s="218" t="s">
        <v>186</v>
      </c>
      <c r="H479" s="219">
        <v>85.697999999999993</v>
      </c>
      <c r="I479" s="220"/>
      <c r="J479" s="221">
        <f>ROUND(I479*H479,2)</f>
        <v>0</v>
      </c>
      <c r="K479" s="217" t="s">
        <v>173</v>
      </c>
      <c r="L479" s="41"/>
      <c r="M479" s="222" t="s">
        <v>1</v>
      </c>
      <c r="N479" s="223" t="s">
        <v>42</v>
      </c>
      <c r="O479" s="88"/>
      <c r="P479" s="224">
        <f>O479*H479</f>
        <v>0</v>
      </c>
      <c r="Q479" s="224">
        <v>0.032300000000000002</v>
      </c>
      <c r="R479" s="224">
        <f>Q479*H479</f>
        <v>2.7680454000000001</v>
      </c>
      <c r="S479" s="224">
        <v>0</v>
      </c>
      <c r="T479" s="225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6" t="s">
        <v>233</v>
      </c>
      <c r="AT479" s="226" t="s">
        <v>169</v>
      </c>
      <c r="AU479" s="226" t="s">
        <v>87</v>
      </c>
      <c r="AY479" s="14" t="s">
        <v>167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14" t="s">
        <v>85</v>
      </c>
      <c r="BK479" s="227">
        <f>ROUND(I479*H479,2)</f>
        <v>0</v>
      </c>
      <c r="BL479" s="14" t="s">
        <v>233</v>
      </c>
      <c r="BM479" s="226" t="s">
        <v>1340</v>
      </c>
    </row>
    <row r="480" s="2" customFormat="1" ht="14.4" customHeight="1">
      <c r="A480" s="35"/>
      <c r="B480" s="36"/>
      <c r="C480" s="215" t="s">
        <v>1341</v>
      </c>
      <c r="D480" s="215" t="s">
        <v>169</v>
      </c>
      <c r="E480" s="216" t="s">
        <v>1342</v>
      </c>
      <c r="F480" s="217" t="s">
        <v>1343</v>
      </c>
      <c r="G480" s="218" t="s">
        <v>186</v>
      </c>
      <c r="H480" s="219">
        <v>28.260000000000002</v>
      </c>
      <c r="I480" s="220"/>
      <c r="J480" s="221">
        <f>ROUND(I480*H480,2)</f>
        <v>0</v>
      </c>
      <c r="K480" s="217" t="s">
        <v>173</v>
      </c>
      <c r="L480" s="41"/>
      <c r="M480" s="222" t="s">
        <v>1</v>
      </c>
      <c r="N480" s="223" t="s">
        <v>42</v>
      </c>
      <c r="O480" s="88"/>
      <c r="P480" s="224">
        <f>O480*H480</f>
        <v>0</v>
      </c>
      <c r="Q480" s="224">
        <v>0.032300000000000002</v>
      </c>
      <c r="R480" s="224">
        <f>Q480*H480</f>
        <v>0.91279800000000011</v>
      </c>
      <c r="S480" s="224">
        <v>0</v>
      </c>
      <c r="T480" s="225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6" t="s">
        <v>233</v>
      </c>
      <c r="AT480" s="226" t="s">
        <v>169</v>
      </c>
      <c r="AU480" s="226" t="s">
        <v>87</v>
      </c>
      <c r="AY480" s="14" t="s">
        <v>167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4" t="s">
        <v>85</v>
      </c>
      <c r="BK480" s="227">
        <f>ROUND(I480*H480,2)</f>
        <v>0</v>
      </c>
      <c r="BL480" s="14" t="s">
        <v>233</v>
      </c>
      <c r="BM480" s="226" t="s">
        <v>1344</v>
      </c>
    </row>
    <row r="481" s="2" customFormat="1" ht="19.8" customHeight="1">
      <c r="A481" s="35"/>
      <c r="B481" s="36"/>
      <c r="C481" s="215" t="s">
        <v>1345</v>
      </c>
      <c r="D481" s="215" t="s">
        <v>169</v>
      </c>
      <c r="E481" s="216" t="s">
        <v>1346</v>
      </c>
      <c r="F481" s="217" t="s">
        <v>1347</v>
      </c>
      <c r="G481" s="218" t="s">
        <v>321</v>
      </c>
      <c r="H481" s="219">
        <v>3</v>
      </c>
      <c r="I481" s="220"/>
      <c r="J481" s="221">
        <f>ROUND(I481*H481,2)</f>
        <v>0</v>
      </c>
      <c r="K481" s="217" t="s">
        <v>173</v>
      </c>
      <c r="L481" s="41"/>
      <c r="M481" s="222" t="s">
        <v>1</v>
      </c>
      <c r="N481" s="223" t="s">
        <v>42</v>
      </c>
      <c r="O481" s="88"/>
      <c r="P481" s="224">
        <f>O481*H481</f>
        <v>0</v>
      </c>
      <c r="Q481" s="224">
        <v>0</v>
      </c>
      <c r="R481" s="224">
        <f>Q481*H481</f>
        <v>0</v>
      </c>
      <c r="S481" s="224">
        <v>0.0011999999999999999</v>
      </c>
      <c r="T481" s="225">
        <f>S481*H481</f>
        <v>0.0035999999999999999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26" t="s">
        <v>233</v>
      </c>
      <c r="AT481" s="226" t="s">
        <v>169</v>
      </c>
      <c r="AU481" s="226" t="s">
        <v>87</v>
      </c>
      <c r="AY481" s="14" t="s">
        <v>167</v>
      </c>
      <c r="BE481" s="227">
        <f>IF(N481="základní",J481,0)</f>
        <v>0</v>
      </c>
      <c r="BF481" s="227">
        <f>IF(N481="snížená",J481,0)</f>
        <v>0</v>
      </c>
      <c r="BG481" s="227">
        <f>IF(N481="zákl. přenesená",J481,0)</f>
        <v>0</v>
      </c>
      <c r="BH481" s="227">
        <f>IF(N481="sníž. přenesená",J481,0)</f>
        <v>0</v>
      </c>
      <c r="BI481" s="227">
        <f>IF(N481="nulová",J481,0)</f>
        <v>0</v>
      </c>
      <c r="BJ481" s="14" t="s">
        <v>85</v>
      </c>
      <c r="BK481" s="227">
        <f>ROUND(I481*H481,2)</f>
        <v>0</v>
      </c>
      <c r="BL481" s="14" t="s">
        <v>233</v>
      </c>
      <c r="BM481" s="226" t="s">
        <v>1348</v>
      </c>
    </row>
    <row r="482" s="2" customFormat="1" ht="14.4" customHeight="1">
      <c r="A482" s="35"/>
      <c r="B482" s="36"/>
      <c r="C482" s="215" t="s">
        <v>1349</v>
      </c>
      <c r="D482" s="215" t="s">
        <v>169</v>
      </c>
      <c r="E482" s="216" t="s">
        <v>1350</v>
      </c>
      <c r="F482" s="217" t="s">
        <v>1351</v>
      </c>
      <c r="G482" s="218" t="s">
        <v>321</v>
      </c>
      <c r="H482" s="219">
        <v>3</v>
      </c>
      <c r="I482" s="220"/>
      <c r="J482" s="221">
        <f>ROUND(I482*H482,2)</f>
        <v>0</v>
      </c>
      <c r="K482" s="217" t="s">
        <v>173</v>
      </c>
      <c r="L482" s="41"/>
      <c r="M482" s="222" t="s">
        <v>1</v>
      </c>
      <c r="N482" s="223" t="s">
        <v>42</v>
      </c>
      <c r="O482" s="88"/>
      <c r="P482" s="224">
        <f>O482*H482</f>
        <v>0</v>
      </c>
      <c r="Q482" s="224">
        <v>3.0000000000000001E-05</v>
      </c>
      <c r="R482" s="224">
        <f>Q482*H482</f>
        <v>9.0000000000000006E-05</v>
      </c>
      <c r="S482" s="224">
        <v>0</v>
      </c>
      <c r="T482" s="225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6" t="s">
        <v>174</v>
      </c>
      <c r="AT482" s="226" t="s">
        <v>169</v>
      </c>
      <c r="AU482" s="226" t="s">
        <v>87</v>
      </c>
      <c r="AY482" s="14" t="s">
        <v>167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14" t="s">
        <v>85</v>
      </c>
      <c r="BK482" s="227">
        <f>ROUND(I482*H482,2)</f>
        <v>0</v>
      </c>
      <c r="BL482" s="14" t="s">
        <v>174</v>
      </c>
      <c r="BM482" s="226" t="s">
        <v>1352</v>
      </c>
    </row>
    <row r="483" s="2" customFormat="1" ht="14.4" customHeight="1">
      <c r="A483" s="35"/>
      <c r="B483" s="36"/>
      <c r="C483" s="228" t="s">
        <v>1353</v>
      </c>
      <c r="D483" s="228" t="s">
        <v>225</v>
      </c>
      <c r="E483" s="229" t="s">
        <v>1354</v>
      </c>
      <c r="F483" s="230" t="s">
        <v>1355</v>
      </c>
      <c r="G483" s="231" t="s">
        <v>321</v>
      </c>
      <c r="H483" s="232">
        <v>3</v>
      </c>
      <c r="I483" s="233"/>
      <c r="J483" s="234">
        <f>ROUND(I483*H483,2)</f>
        <v>0</v>
      </c>
      <c r="K483" s="230" t="s">
        <v>173</v>
      </c>
      <c r="L483" s="235"/>
      <c r="M483" s="236" t="s">
        <v>1</v>
      </c>
      <c r="N483" s="237" t="s">
        <v>42</v>
      </c>
      <c r="O483" s="88"/>
      <c r="P483" s="224">
        <f>O483*H483</f>
        <v>0</v>
      </c>
      <c r="Q483" s="224">
        <v>0.0014</v>
      </c>
      <c r="R483" s="224">
        <f>Q483*H483</f>
        <v>0.0041999999999999997</v>
      </c>
      <c r="S483" s="224">
        <v>0</v>
      </c>
      <c r="T483" s="225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6" t="s">
        <v>200</v>
      </c>
      <c r="AT483" s="226" t="s">
        <v>225</v>
      </c>
      <c r="AU483" s="226" t="s">
        <v>87</v>
      </c>
      <c r="AY483" s="14" t="s">
        <v>167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4" t="s">
        <v>85</v>
      </c>
      <c r="BK483" s="227">
        <f>ROUND(I483*H483,2)</f>
        <v>0</v>
      </c>
      <c r="BL483" s="14" t="s">
        <v>174</v>
      </c>
      <c r="BM483" s="226" t="s">
        <v>1356</v>
      </c>
    </row>
    <row r="484" s="2" customFormat="1" ht="19.8" customHeight="1">
      <c r="A484" s="35"/>
      <c r="B484" s="36"/>
      <c r="C484" s="215" t="s">
        <v>1357</v>
      </c>
      <c r="D484" s="215" t="s">
        <v>169</v>
      </c>
      <c r="E484" s="216" t="s">
        <v>1358</v>
      </c>
      <c r="F484" s="217" t="s">
        <v>1359</v>
      </c>
      <c r="G484" s="218" t="s">
        <v>321</v>
      </c>
      <c r="H484" s="219">
        <v>10</v>
      </c>
      <c r="I484" s="220"/>
      <c r="J484" s="221">
        <f>ROUND(I484*H484,2)</f>
        <v>0</v>
      </c>
      <c r="K484" s="217" t="s">
        <v>173</v>
      </c>
      <c r="L484" s="41"/>
      <c r="M484" s="222" t="s">
        <v>1</v>
      </c>
      <c r="N484" s="223" t="s">
        <v>42</v>
      </c>
      <c r="O484" s="88"/>
      <c r="P484" s="224">
        <f>O484*H484</f>
        <v>0</v>
      </c>
      <c r="Q484" s="224">
        <v>0</v>
      </c>
      <c r="R484" s="224">
        <f>Q484*H484</f>
        <v>0</v>
      </c>
      <c r="S484" s="224">
        <v>0.0011999999999999999</v>
      </c>
      <c r="T484" s="225">
        <f>S484*H484</f>
        <v>0.011999999999999999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6" t="s">
        <v>233</v>
      </c>
      <c r="AT484" s="226" t="s">
        <v>169</v>
      </c>
      <c r="AU484" s="226" t="s">
        <v>87</v>
      </c>
      <c r="AY484" s="14" t="s">
        <v>167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14" t="s">
        <v>85</v>
      </c>
      <c r="BK484" s="227">
        <f>ROUND(I484*H484,2)</f>
        <v>0</v>
      </c>
      <c r="BL484" s="14" t="s">
        <v>233</v>
      </c>
      <c r="BM484" s="226" t="s">
        <v>1360</v>
      </c>
    </row>
    <row r="485" s="2" customFormat="1" ht="14.4" customHeight="1">
      <c r="A485" s="35"/>
      <c r="B485" s="36"/>
      <c r="C485" s="215" t="s">
        <v>1361</v>
      </c>
      <c r="D485" s="215" t="s">
        <v>169</v>
      </c>
      <c r="E485" s="216" t="s">
        <v>1362</v>
      </c>
      <c r="F485" s="217" t="s">
        <v>1363</v>
      </c>
      <c r="G485" s="218" t="s">
        <v>321</v>
      </c>
      <c r="H485" s="219">
        <v>10</v>
      </c>
      <c r="I485" s="220"/>
      <c r="J485" s="221">
        <f>ROUND(I485*H485,2)</f>
        <v>0</v>
      </c>
      <c r="K485" s="217" t="s">
        <v>173</v>
      </c>
      <c r="L485" s="41"/>
      <c r="M485" s="222" t="s">
        <v>1</v>
      </c>
      <c r="N485" s="223" t="s">
        <v>42</v>
      </c>
      <c r="O485" s="88"/>
      <c r="P485" s="224">
        <f>O485*H485</f>
        <v>0</v>
      </c>
      <c r="Q485" s="224">
        <v>3.0000000000000001E-05</v>
      </c>
      <c r="R485" s="224">
        <f>Q485*H485</f>
        <v>0.00030000000000000003</v>
      </c>
      <c r="S485" s="224">
        <v>0</v>
      </c>
      <c r="T485" s="225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26" t="s">
        <v>233</v>
      </c>
      <c r="AT485" s="226" t="s">
        <v>169</v>
      </c>
      <c r="AU485" s="226" t="s">
        <v>87</v>
      </c>
      <c r="AY485" s="14" t="s">
        <v>167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4" t="s">
        <v>85</v>
      </c>
      <c r="BK485" s="227">
        <f>ROUND(I485*H485,2)</f>
        <v>0</v>
      </c>
      <c r="BL485" s="14" t="s">
        <v>233</v>
      </c>
      <c r="BM485" s="226" t="s">
        <v>1364</v>
      </c>
    </row>
    <row r="486" s="2" customFormat="1" ht="14.4" customHeight="1">
      <c r="A486" s="35"/>
      <c r="B486" s="36"/>
      <c r="C486" s="228" t="s">
        <v>1365</v>
      </c>
      <c r="D486" s="228" t="s">
        <v>225</v>
      </c>
      <c r="E486" s="229" t="s">
        <v>1354</v>
      </c>
      <c r="F486" s="230" t="s">
        <v>1355</v>
      </c>
      <c r="G486" s="231" t="s">
        <v>321</v>
      </c>
      <c r="H486" s="232">
        <v>10</v>
      </c>
      <c r="I486" s="233"/>
      <c r="J486" s="234">
        <f>ROUND(I486*H486,2)</f>
        <v>0</v>
      </c>
      <c r="K486" s="230" t="s">
        <v>173</v>
      </c>
      <c r="L486" s="235"/>
      <c r="M486" s="236" t="s">
        <v>1</v>
      </c>
      <c r="N486" s="237" t="s">
        <v>42</v>
      </c>
      <c r="O486" s="88"/>
      <c r="P486" s="224">
        <f>O486*H486</f>
        <v>0</v>
      </c>
      <c r="Q486" s="224">
        <v>0.0014</v>
      </c>
      <c r="R486" s="224">
        <f>Q486*H486</f>
        <v>0.014</v>
      </c>
      <c r="S486" s="224">
        <v>0</v>
      </c>
      <c r="T486" s="225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6" t="s">
        <v>297</v>
      </c>
      <c r="AT486" s="226" t="s">
        <v>225</v>
      </c>
      <c r="AU486" s="226" t="s">
        <v>87</v>
      </c>
      <c r="AY486" s="14" t="s">
        <v>167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14" t="s">
        <v>85</v>
      </c>
      <c r="BK486" s="227">
        <f>ROUND(I486*H486,2)</f>
        <v>0</v>
      </c>
      <c r="BL486" s="14" t="s">
        <v>233</v>
      </c>
      <c r="BM486" s="226" t="s">
        <v>1366</v>
      </c>
    </row>
    <row r="487" s="2" customFormat="1" ht="14.4" customHeight="1">
      <c r="A487" s="35"/>
      <c r="B487" s="36"/>
      <c r="C487" s="215" t="s">
        <v>1367</v>
      </c>
      <c r="D487" s="215" t="s">
        <v>169</v>
      </c>
      <c r="E487" s="216" t="s">
        <v>1368</v>
      </c>
      <c r="F487" s="217" t="s">
        <v>1369</v>
      </c>
      <c r="G487" s="218" t="s">
        <v>321</v>
      </c>
      <c r="H487" s="219">
        <v>13</v>
      </c>
      <c r="I487" s="220"/>
      <c r="J487" s="221">
        <f>ROUND(I487*H487,2)</f>
        <v>0</v>
      </c>
      <c r="K487" s="217" t="s">
        <v>173</v>
      </c>
      <c r="L487" s="41"/>
      <c r="M487" s="222" t="s">
        <v>1</v>
      </c>
      <c r="N487" s="223" t="s">
        <v>42</v>
      </c>
      <c r="O487" s="88"/>
      <c r="P487" s="224">
        <f>O487*H487</f>
        <v>0</v>
      </c>
      <c r="Q487" s="224">
        <v>1.0000000000000001E-05</v>
      </c>
      <c r="R487" s="224">
        <f>Q487*H487</f>
        <v>0.00013000000000000002</v>
      </c>
      <c r="S487" s="224">
        <v>0</v>
      </c>
      <c r="T487" s="225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26" t="s">
        <v>233</v>
      </c>
      <c r="AT487" s="226" t="s">
        <v>169</v>
      </c>
      <c r="AU487" s="226" t="s">
        <v>87</v>
      </c>
      <c r="AY487" s="14" t="s">
        <v>167</v>
      </c>
      <c r="BE487" s="227">
        <f>IF(N487="základní",J487,0)</f>
        <v>0</v>
      </c>
      <c r="BF487" s="227">
        <f>IF(N487="snížená",J487,0)</f>
        <v>0</v>
      </c>
      <c r="BG487" s="227">
        <f>IF(N487="zákl. přenesená",J487,0)</f>
        <v>0</v>
      </c>
      <c r="BH487" s="227">
        <f>IF(N487="sníž. přenesená",J487,0)</f>
        <v>0</v>
      </c>
      <c r="BI487" s="227">
        <f>IF(N487="nulová",J487,0)</f>
        <v>0</v>
      </c>
      <c r="BJ487" s="14" t="s">
        <v>85</v>
      </c>
      <c r="BK487" s="227">
        <f>ROUND(I487*H487,2)</f>
        <v>0</v>
      </c>
      <c r="BL487" s="14" t="s">
        <v>233</v>
      </c>
      <c r="BM487" s="226" t="s">
        <v>1370</v>
      </c>
    </row>
    <row r="488" s="2" customFormat="1" ht="14.4" customHeight="1">
      <c r="A488" s="35"/>
      <c r="B488" s="36"/>
      <c r="C488" s="228" t="s">
        <v>1371</v>
      </c>
      <c r="D488" s="228" t="s">
        <v>225</v>
      </c>
      <c r="E488" s="229" t="s">
        <v>1372</v>
      </c>
      <c r="F488" s="230" t="s">
        <v>1373</v>
      </c>
      <c r="G488" s="231" t="s">
        <v>321</v>
      </c>
      <c r="H488" s="232">
        <v>13</v>
      </c>
      <c r="I488" s="233"/>
      <c r="J488" s="234">
        <f>ROUND(I488*H488,2)</f>
        <v>0</v>
      </c>
      <c r="K488" s="230" t="s">
        <v>173</v>
      </c>
      <c r="L488" s="235"/>
      <c r="M488" s="236" t="s">
        <v>1</v>
      </c>
      <c r="N488" s="237" t="s">
        <v>42</v>
      </c>
      <c r="O488" s="88"/>
      <c r="P488" s="224">
        <f>O488*H488</f>
        <v>0</v>
      </c>
      <c r="Q488" s="224">
        <v>0.0025000000000000001</v>
      </c>
      <c r="R488" s="224">
        <f>Q488*H488</f>
        <v>0.032500000000000001</v>
      </c>
      <c r="S488" s="224">
        <v>0</v>
      </c>
      <c r="T488" s="225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6" t="s">
        <v>297</v>
      </c>
      <c r="AT488" s="226" t="s">
        <v>225</v>
      </c>
      <c r="AU488" s="226" t="s">
        <v>87</v>
      </c>
      <c r="AY488" s="14" t="s">
        <v>167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14" t="s">
        <v>85</v>
      </c>
      <c r="BK488" s="227">
        <f>ROUND(I488*H488,2)</f>
        <v>0</v>
      </c>
      <c r="BL488" s="14" t="s">
        <v>233</v>
      </c>
      <c r="BM488" s="226" t="s">
        <v>1374</v>
      </c>
    </row>
    <row r="489" s="2" customFormat="1" ht="14.4" customHeight="1">
      <c r="A489" s="35"/>
      <c r="B489" s="36"/>
      <c r="C489" s="215" t="s">
        <v>1375</v>
      </c>
      <c r="D489" s="215" t="s">
        <v>169</v>
      </c>
      <c r="E489" s="216" t="s">
        <v>1376</v>
      </c>
      <c r="F489" s="217" t="s">
        <v>1377</v>
      </c>
      <c r="G489" s="218" t="s">
        <v>321</v>
      </c>
      <c r="H489" s="219">
        <v>3</v>
      </c>
      <c r="I489" s="220"/>
      <c r="J489" s="221">
        <f>ROUND(I489*H489,2)</f>
        <v>0</v>
      </c>
      <c r="K489" s="217" t="s">
        <v>173</v>
      </c>
      <c r="L489" s="41"/>
      <c r="M489" s="222" t="s">
        <v>1</v>
      </c>
      <c r="N489" s="223" t="s">
        <v>42</v>
      </c>
      <c r="O489" s="88"/>
      <c r="P489" s="224">
        <f>O489*H489</f>
        <v>0</v>
      </c>
      <c r="Q489" s="224">
        <v>1.0000000000000001E-05</v>
      </c>
      <c r="R489" s="224">
        <f>Q489*H489</f>
        <v>3.0000000000000004E-05</v>
      </c>
      <c r="S489" s="224">
        <v>0</v>
      </c>
      <c r="T489" s="225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26" t="s">
        <v>233</v>
      </c>
      <c r="AT489" s="226" t="s">
        <v>169</v>
      </c>
      <c r="AU489" s="226" t="s">
        <v>87</v>
      </c>
      <c r="AY489" s="14" t="s">
        <v>167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14" t="s">
        <v>85</v>
      </c>
      <c r="BK489" s="227">
        <f>ROUND(I489*H489,2)</f>
        <v>0</v>
      </c>
      <c r="BL489" s="14" t="s">
        <v>233</v>
      </c>
      <c r="BM489" s="226" t="s">
        <v>1378</v>
      </c>
    </row>
    <row r="490" s="2" customFormat="1" ht="14.4" customHeight="1">
      <c r="A490" s="35"/>
      <c r="B490" s="36"/>
      <c r="C490" s="228" t="s">
        <v>1379</v>
      </c>
      <c r="D490" s="228" t="s">
        <v>225</v>
      </c>
      <c r="E490" s="229" t="s">
        <v>1380</v>
      </c>
      <c r="F490" s="230" t="s">
        <v>1381</v>
      </c>
      <c r="G490" s="231" t="s">
        <v>321</v>
      </c>
      <c r="H490" s="232">
        <v>3</v>
      </c>
      <c r="I490" s="233"/>
      <c r="J490" s="234">
        <f>ROUND(I490*H490,2)</f>
        <v>0</v>
      </c>
      <c r="K490" s="230" t="s">
        <v>173</v>
      </c>
      <c r="L490" s="235"/>
      <c r="M490" s="236" t="s">
        <v>1</v>
      </c>
      <c r="N490" s="237" t="s">
        <v>42</v>
      </c>
      <c r="O490" s="88"/>
      <c r="P490" s="224">
        <f>O490*H490</f>
        <v>0</v>
      </c>
      <c r="Q490" s="224">
        <v>0.0025000000000000001</v>
      </c>
      <c r="R490" s="224">
        <f>Q490*H490</f>
        <v>0.0074999999999999997</v>
      </c>
      <c r="S490" s="224">
        <v>0</v>
      </c>
      <c r="T490" s="225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6" t="s">
        <v>297</v>
      </c>
      <c r="AT490" s="226" t="s">
        <v>225</v>
      </c>
      <c r="AU490" s="226" t="s">
        <v>87</v>
      </c>
      <c r="AY490" s="14" t="s">
        <v>167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14" t="s">
        <v>85</v>
      </c>
      <c r="BK490" s="227">
        <f>ROUND(I490*H490,2)</f>
        <v>0</v>
      </c>
      <c r="BL490" s="14" t="s">
        <v>233</v>
      </c>
      <c r="BM490" s="226" t="s">
        <v>1382</v>
      </c>
    </row>
    <row r="491" s="2" customFormat="1" ht="14.4" customHeight="1">
      <c r="A491" s="35"/>
      <c r="B491" s="36"/>
      <c r="C491" s="215" t="s">
        <v>1383</v>
      </c>
      <c r="D491" s="215" t="s">
        <v>169</v>
      </c>
      <c r="E491" s="216" t="s">
        <v>1384</v>
      </c>
      <c r="F491" s="217" t="s">
        <v>1385</v>
      </c>
      <c r="G491" s="218" t="s">
        <v>321</v>
      </c>
      <c r="H491" s="219">
        <v>8</v>
      </c>
      <c r="I491" s="220"/>
      <c r="J491" s="221">
        <f>ROUND(I491*H491,2)</f>
        <v>0</v>
      </c>
      <c r="K491" s="217" t="s">
        <v>173</v>
      </c>
      <c r="L491" s="41"/>
      <c r="M491" s="222" t="s">
        <v>1</v>
      </c>
      <c r="N491" s="223" t="s">
        <v>42</v>
      </c>
      <c r="O491" s="88"/>
      <c r="P491" s="224">
        <f>O491*H491</f>
        <v>0</v>
      </c>
      <c r="Q491" s="224">
        <v>1.0000000000000001E-05</v>
      </c>
      <c r="R491" s="224">
        <f>Q491*H491</f>
        <v>8.0000000000000007E-05</v>
      </c>
      <c r="S491" s="224">
        <v>0</v>
      </c>
      <c r="T491" s="225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26" t="s">
        <v>233</v>
      </c>
      <c r="AT491" s="226" t="s">
        <v>169</v>
      </c>
      <c r="AU491" s="226" t="s">
        <v>87</v>
      </c>
      <c r="AY491" s="14" t="s">
        <v>167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14" t="s">
        <v>85</v>
      </c>
      <c r="BK491" s="227">
        <f>ROUND(I491*H491,2)</f>
        <v>0</v>
      </c>
      <c r="BL491" s="14" t="s">
        <v>233</v>
      </c>
      <c r="BM491" s="226" t="s">
        <v>1386</v>
      </c>
    </row>
    <row r="492" s="2" customFormat="1" ht="14.4" customHeight="1">
      <c r="A492" s="35"/>
      <c r="B492" s="36"/>
      <c r="C492" s="228" t="s">
        <v>1387</v>
      </c>
      <c r="D492" s="228" t="s">
        <v>225</v>
      </c>
      <c r="E492" s="229" t="s">
        <v>1388</v>
      </c>
      <c r="F492" s="230" t="s">
        <v>1389</v>
      </c>
      <c r="G492" s="231" t="s">
        <v>321</v>
      </c>
      <c r="H492" s="232">
        <v>8</v>
      </c>
      <c r="I492" s="233"/>
      <c r="J492" s="234">
        <f>ROUND(I492*H492,2)</f>
        <v>0</v>
      </c>
      <c r="K492" s="230" t="s">
        <v>173</v>
      </c>
      <c r="L492" s="235"/>
      <c r="M492" s="236" t="s">
        <v>1</v>
      </c>
      <c r="N492" s="237" t="s">
        <v>42</v>
      </c>
      <c r="O492" s="88"/>
      <c r="P492" s="224">
        <f>O492*H492</f>
        <v>0</v>
      </c>
      <c r="Q492" s="224">
        <v>0.0067000000000000002</v>
      </c>
      <c r="R492" s="224">
        <f>Q492*H492</f>
        <v>0.053600000000000002</v>
      </c>
      <c r="S492" s="224">
        <v>0</v>
      </c>
      <c r="T492" s="225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6" t="s">
        <v>297</v>
      </c>
      <c r="AT492" s="226" t="s">
        <v>225</v>
      </c>
      <c r="AU492" s="226" t="s">
        <v>87</v>
      </c>
      <c r="AY492" s="14" t="s">
        <v>167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14" t="s">
        <v>85</v>
      </c>
      <c r="BK492" s="227">
        <f>ROUND(I492*H492,2)</f>
        <v>0</v>
      </c>
      <c r="BL492" s="14" t="s">
        <v>233</v>
      </c>
      <c r="BM492" s="226" t="s">
        <v>1390</v>
      </c>
    </row>
    <row r="493" s="2" customFormat="1" ht="14.4" customHeight="1">
      <c r="A493" s="35"/>
      <c r="B493" s="36"/>
      <c r="C493" s="215" t="s">
        <v>1391</v>
      </c>
      <c r="D493" s="215" t="s">
        <v>169</v>
      </c>
      <c r="E493" s="216" t="s">
        <v>1392</v>
      </c>
      <c r="F493" s="217" t="s">
        <v>1393</v>
      </c>
      <c r="G493" s="218" t="s">
        <v>186</v>
      </c>
      <c r="H493" s="219">
        <v>128.589</v>
      </c>
      <c r="I493" s="220"/>
      <c r="J493" s="221">
        <f>ROUND(I493*H493,2)</f>
        <v>0</v>
      </c>
      <c r="K493" s="217" t="s">
        <v>173</v>
      </c>
      <c r="L493" s="41"/>
      <c r="M493" s="222" t="s">
        <v>1</v>
      </c>
      <c r="N493" s="223" t="s">
        <v>42</v>
      </c>
      <c r="O493" s="88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26" t="s">
        <v>233</v>
      </c>
      <c r="AT493" s="226" t="s">
        <v>169</v>
      </c>
      <c r="AU493" s="226" t="s">
        <v>87</v>
      </c>
      <c r="AY493" s="14" t="s">
        <v>167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14" t="s">
        <v>85</v>
      </c>
      <c r="BK493" s="227">
        <f>ROUND(I493*H493,2)</f>
        <v>0</v>
      </c>
      <c r="BL493" s="14" t="s">
        <v>233</v>
      </c>
      <c r="BM493" s="226" t="s">
        <v>1394</v>
      </c>
    </row>
    <row r="494" s="2" customFormat="1" ht="14.4" customHeight="1">
      <c r="A494" s="35"/>
      <c r="B494" s="36"/>
      <c r="C494" s="215" t="s">
        <v>1395</v>
      </c>
      <c r="D494" s="215" t="s">
        <v>169</v>
      </c>
      <c r="E494" s="216" t="s">
        <v>1396</v>
      </c>
      <c r="F494" s="217" t="s">
        <v>1397</v>
      </c>
      <c r="G494" s="218" t="s">
        <v>186</v>
      </c>
      <c r="H494" s="219">
        <v>113.16</v>
      </c>
      <c r="I494" s="220"/>
      <c r="J494" s="221">
        <f>ROUND(I494*H494,2)</f>
        <v>0</v>
      </c>
      <c r="K494" s="217" t="s">
        <v>173</v>
      </c>
      <c r="L494" s="41"/>
      <c r="M494" s="222" t="s">
        <v>1</v>
      </c>
      <c r="N494" s="223" t="s">
        <v>42</v>
      </c>
      <c r="O494" s="88"/>
      <c r="P494" s="224">
        <f>O494*H494</f>
        <v>0</v>
      </c>
      <c r="Q494" s="224">
        <v>0.0016000000000000001</v>
      </c>
      <c r="R494" s="224">
        <f>Q494*H494</f>
        <v>0.181056</v>
      </c>
      <c r="S494" s="224">
        <v>0</v>
      </c>
      <c r="T494" s="225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6" t="s">
        <v>233</v>
      </c>
      <c r="AT494" s="226" t="s">
        <v>169</v>
      </c>
      <c r="AU494" s="226" t="s">
        <v>87</v>
      </c>
      <c r="AY494" s="14" t="s">
        <v>167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4" t="s">
        <v>85</v>
      </c>
      <c r="BK494" s="227">
        <f>ROUND(I494*H494,2)</f>
        <v>0</v>
      </c>
      <c r="BL494" s="14" t="s">
        <v>233</v>
      </c>
      <c r="BM494" s="226" t="s">
        <v>1398</v>
      </c>
    </row>
    <row r="495" s="2" customFormat="1" ht="14.4" customHeight="1">
      <c r="A495" s="35"/>
      <c r="B495" s="36"/>
      <c r="C495" s="215" t="s">
        <v>1399</v>
      </c>
      <c r="D495" s="215" t="s">
        <v>169</v>
      </c>
      <c r="E495" s="216" t="s">
        <v>1400</v>
      </c>
      <c r="F495" s="217" t="s">
        <v>1401</v>
      </c>
      <c r="G495" s="218" t="s">
        <v>186</v>
      </c>
      <c r="H495" s="219">
        <v>173.096</v>
      </c>
      <c r="I495" s="220"/>
      <c r="J495" s="221">
        <f>ROUND(I495*H495,2)</f>
        <v>0</v>
      </c>
      <c r="K495" s="217" t="s">
        <v>173</v>
      </c>
      <c r="L495" s="41"/>
      <c r="M495" s="222" t="s">
        <v>1</v>
      </c>
      <c r="N495" s="223" t="s">
        <v>42</v>
      </c>
      <c r="O495" s="88"/>
      <c r="P495" s="224">
        <f>O495*H495</f>
        <v>0</v>
      </c>
      <c r="Q495" s="224">
        <v>0.00010000000000000001</v>
      </c>
      <c r="R495" s="224">
        <f>Q495*H495</f>
        <v>0.017309600000000001</v>
      </c>
      <c r="S495" s="224">
        <v>0</v>
      </c>
      <c r="T495" s="225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26" t="s">
        <v>233</v>
      </c>
      <c r="AT495" s="226" t="s">
        <v>169</v>
      </c>
      <c r="AU495" s="226" t="s">
        <v>87</v>
      </c>
      <c r="AY495" s="14" t="s">
        <v>167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14" t="s">
        <v>85</v>
      </c>
      <c r="BK495" s="227">
        <f>ROUND(I495*H495,2)</f>
        <v>0</v>
      </c>
      <c r="BL495" s="14" t="s">
        <v>233</v>
      </c>
      <c r="BM495" s="226" t="s">
        <v>1402</v>
      </c>
    </row>
    <row r="496" s="2" customFormat="1" ht="14.4" customHeight="1">
      <c r="A496" s="35"/>
      <c r="B496" s="36"/>
      <c r="C496" s="215" t="s">
        <v>1403</v>
      </c>
      <c r="D496" s="215" t="s">
        <v>169</v>
      </c>
      <c r="E496" s="216" t="s">
        <v>1396</v>
      </c>
      <c r="F496" s="217" t="s">
        <v>1397</v>
      </c>
      <c r="G496" s="218" t="s">
        <v>186</v>
      </c>
      <c r="H496" s="219">
        <v>173.096</v>
      </c>
      <c r="I496" s="220"/>
      <c r="J496" s="221">
        <f>ROUND(I496*H496,2)</f>
        <v>0</v>
      </c>
      <c r="K496" s="217" t="s">
        <v>173</v>
      </c>
      <c r="L496" s="41"/>
      <c r="M496" s="222" t="s">
        <v>1</v>
      </c>
      <c r="N496" s="223" t="s">
        <v>42</v>
      </c>
      <c r="O496" s="88"/>
      <c r="P496" s="224">
        <f>O496*H496</f>
        <v>0</v>
      </c>
      <c r="Q496" s="224">
        <v>0.0016000000000000001</v>
      </c>
      <c r="R496" s="224">
        <f>Q496*H496</f>
        <v>0.27695360000000002</v>
      </c>
      <c r="S496" s="224">
        <v>0</v>
      </c>
      <c r="T496" s="225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26" t="s">
        <v>233</v>
      </c>
      <c r="AT496" s="226" t="s">
        <v>169</v>
      </c>
      <c r="AU496" s="226" t="s">
        <v>87</v>
      </c>
      <c r="AY496" s="14" t="s">
        <v>167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14" t="s">
        <v>85</v>
      </c>
      <c r="BK496" s="227">
        <f>ROUND(I496*H496,2)</f>
        <v>0</v>
      </c>
      <c r="BL496" s="14" t="s">
        <v>233</v>
      </c>
      <c r="BM496" s="226" t="s">
        <v>1404</v>
      </c>
    </row>
    <row r="497" s="2" customFormat="1" ht="14.4" customHeight="1">
      <c r="A497" s="35"/>
      <c r="B497" s="36"/>
      <c r="C497" s="215" t="s">
        <v>1405</v>
      </c>
      <c r="D497" s="215" t="s">
        <v>169</v>
      </c>
      <c r="E497" s="216" t="s">
        <v>1406</v>
      </c>
      <c r="F497" s="217" t="s">
        <v>1407</v>
      </c>
      <c r="G497" s="218" t="s">
        <v>178</v>
      </c>
      <c r="H497" s="219">
        <v>36</v>
      </c>
      <c r="I497" s="220"/>
      <c r="J497" s="221">
        <f>ROUND(I497*H497,2)</f>
        <v>0</v>
      </c>
      <c r="K497" s="217" t="s">
        <v>173</v>
      </c>
      <c r="L497" s="41"/>
      <c r="M497" s="222" t="s">
        <v>1</v>
      </c>
      <c r="N497" s="223" t="s">
        <v>42</v>
      </c>
      <c r="O497" s="88"/>
      <c r="P497" s="224">
        <f>O497*H497</f>
        <v>0</v>
      </c>
      <c r="Q497" s="224">
        <v>0.01055</v>
      </c>
      <c r="R497" s="224">
        <f>Q497*H497</f>
        <v>0.37980000000000003</v>
      </c>
      <c r="S497" s="224">
        <v>0</v>
      </c>
      <c r="T497" s="225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26" t="s">
        <v>233</v>
      </c>
      <c r="AT497" s="226" t="s">
        <v>169</v>
      </c>
      <c r="AU497" s="226" t="s">
        <v>87</v>
      </c>
      <c r="AY497" s="14" t="s">
        <v>167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14" t="s">
        <v>85</v>
      </c>
      <c r="BK497" s="227">
        <f>ROUND(I497*H497,2)</f>
        <v>0</v>
      </c>
      <c r="BL497" s="14" t="s">
        <v>233</v>
      </c>
      <c r="BM497" s="226" t="s">
        <v>1408</v>
      </c>
    </row>
    <row r="498" s="2" customFormat="1" ht="14.4" customHeight="1">
      <c r="A498" s="35"/>
      <c r="B498" s="36"/>
      <c r="C498" s="215" t="s">
        <v>1409</v>
      </c>
      <c r="D498" s="215" t="s">
        <v>169</v>
      </c>
      <c r="E498" s="216" t="s">
        <v>1410</v>
      </c>
      <c r="F498" s="217" t="s">
        <v>1411</v>
      </c>
      <c r="G498" s="218" t="s">
        <v>178</v>
      </c>
      <c r="H498" s="219">
        <v>4</v>
      </c>
      <c r="I498" s="220"/>
      <c r="J498" s="221">
        <f>ROUND(I498*H498,2)</f>
        <v>0</v>
      </c>
      <c r="K498" s="217" t="s">
        <v>173</v>
      </c>
      <c r="L498" s="41"/>
      <c r="M498" s="222" t="s">
        <v>1</v>
      </c>
      <c r="N498" s="223" t="s">
        <v>42</v>
      </c>
      <c r="O498" s="88"/>
      <c r="P498" s="224">
        <f>O498*H498</f>
        <v>0</v>
      </c>
      <c r="Q498" s="224">
        <v>0.01295</v>
      </c>
      <c r="R498" s="224">
        <f>Q498*H498</f>
        <v>0.051799999999999999</v>
      </c>
      <c r="S498" s="224">
        <v>0</v>
      </c>
      <c r="T498" s="225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26" t="s">
        <v>233</v>
      </c>
      <c r="AT498" s="226" t="s">
        <v>169</v>
      </c>
      <c r="AU498" s="226" t="s">
        <v>87</v>
      </c>
      <c r="AY498" s="14" t="s">
        <v>167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14" t="s">
        <v>85</v>
      </c>
      <c r="BK498" s="227">
        <f>ROUND(I498*H498,2)</f>
        <v>0</v>
      </c>
      <c r="BL498" s="14" t="s">
        <v>233</v>
      </c>
      <c r="BM498" s="226" t="s">
        <v>1412</v>
      </c>
    </row>
    <row r="499" s="2" customFormat="1" ht="14.4" customHeight="1">
      <c r="A499" s="35"/>
      <c r="B499" s="36"/>
      <c r="C499" s="215" t="s">
        <v>1413</v>
      </c>
      <c r="D499" s="215" t="s">
        <v>169</v>
      </c>
      <c r="E499" s="216" t="s">
        <v>1400</v>
      </c>
      <c r="F499" s="217" t="s">
        <v>1401</v>
      </c>
      <c r="G499" s="218" t="s">
        <v>186</v>
      </c>
      <c r="H499" s="219">
        <v>113.16</v>
      </c>
      <c r="I499" s="220"/>
      <c r="J499" s="221">
        <f>ROUND(I499*H499,2)</f>
        <v>0</v>
      </c>
      <c r="K499" s="217" t="s">
        <v>173</v>
      </c>
      <c r="L499" s="41"/>
      <c r="M499" s="222" t="s">
        <v>1</v>
      </c>
      <c r="N499" s="223" t="s">
        <v>42</v>
      </c>
      <c r="O499" s="88"/>
      <c r="P499" s="224">
        <f>O499*H499</f>
        <v>0</v>
      </c>
      <c r="Q499" s="224">
        <v>0.00010000000000000001</v>
      </c>
      <c r="R499" s="224">
        <f>Q499*H499</f>
        <v>0.011316</v>
      </c>
      <c r="S499" s="224">
        <v>0</v>
      </c>
      <c r="T499" s="225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26" t="s">
        <v>233</v>
      </c>
      <c r="AT499" s="226" t="s">
        <v>169</v>
      </c>
      <c r="AU499" s="226" t="s">
        <v>87</v>
      </c>
      <c r="AY499" s="14" t="s">
        <v>167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14" t="s">
        <v>85</v>
      </c>
      <c r="BK499" s="227">
        <f>ROUND(I499*H499,2)</f>
        <v>0</v>
      </c>
      <c r="BL499" s="14" t="s">
        <v>233</v>
      </c>
      <c r="BM499" s="226" t="s">
        <v>1414</v>
      </c>
    </row>
    <row r="500" s="2" customFormat="1" ht="14.4" customHeight="1">
      <c r="A500" s="35"/>
      <c r="B500" s="36"/>
      <c r="C500" s="215" t="s">
        <v>1415</v>
      </c>
      <c r="D500" s="215" t="s">
        <v>169</v>
      </c>
      <c r="E500" s="216" t="s">
        <v>1416</v>
      </c>
      <c r="F500" s="217" t="s">
        <v>1417</v>
      </c>
      <c r="G500" s="218" t="s">
        <v>186</v>
      </c>
      <c r="H500" s="219">
        <v>578.22000000000003</v>
      </c>
      <c r="I500" s="220"/>
      <c r="J500" s="221">
        <f>ROUND(I500*H500,2)</f>
        <v>0</v>
      </c>
      <c r="K500" s="217" t="s">
        <v>173</v>
      </c>
      <c r="L500" s="41"/>
      <c r="M500" s="222" t="s">
        <v>1</v>
      </c>
      <c r="N500" s="223" t="s">
        <v>42</v>
      </c>
      <c r="O500" s="88"/>
      <c r="P500" s="224">
        <f>O500*H500</f>
        <v>0</v>
      </c>
      <c r="Q500" s="224">
        <v>0.02487</v>
      </c>
      <c r="R500" s="224">
        <f>Q500*H500</f>
        <v>14.380331400000001</v>
      </c>
      <c r="S500" s="224">
        <v>0</v>
      </c>
      <c r="T500" s="225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6" t="s">
        <v>233</v>
      </c>
      <c r="AT500" s="226" t="s">
        <v>169</v>
      </c>
      <c r="AU500" s="226" t="s">
        <v>87</v>
      </c>
      <c r="AY500" s="14" t="s">
        <v>167</v>
      </c>
      <c r="BE500" s="227">
        <f>IF(N500="základní",J500,0)</f>
        <v>0</v>
      </c>
      <c r="BF500" s="227">
        <f>IF(N500="snížená",J500,0)</f>
        <v>0</v>
      </c>
      <c r="BG500" s="227">
        <f>IF(N500="zákl. přenesená",J500,0)</f>
        <v>0</v>
      </c>
      <c r="BH500" s="227">
        <f>IF(N500="sníž. přenesená",J500,0)</f>
        <v>0</v>
      </c>
      <c r="BI500" s="227">
        <f>IF(N500="nulová",J500,0)</f>
        <v>0</v>
      </c>
      <c r="BJ500" s="14" t="s">
        <v>85</v>
      </c>
      <c r="BK500" s="227">
        <f>ROUND(I500*H500,2)</f>
        <v>0</v>
      </c>
      <c r="BL500" s="14" t="s">
        <v>233</v>
      </c>
      <c r="BM500" s="226" t="s">
        <v>1418</v>
      </c>
    </row>
    <row r="501" s="2" customFormat="1" ht="14.4" customHeight="1">
      <c r="A501" s="35"/>
      <c r="B501" s="36"/>
      <c r="C501" s="215" t="s">
        <v>1419</v>
      </c>
      <c r="D501" s="215" t="s">
        <v>169</v>
      </c>
      <c r="E501" s="216" t="s">
        <v>1420</v>
      </c>
      <c r="F501" s="217" t="s">
        <v>1421</v>
      </c>
      <c r="G501" s="218" t="s">
        <v>186</v>
      </c>
      <c r="H501" s="219">
        <v>1.8500000000000001</v>
      </c>
      <c r="I501" s="220"/>
      <c r="J501" s="221">
        <f>ROUND(I501*H501,2)</f>
        <v>0</v>
      </c>
      <c r="K501" s="217" t="s">
        <v>173</v>
      </c>
      <c r="L501" s="41"/>
      <c r="M501" s="222" t="s">
        <v>1</v>
      </c>
      <c r="N501" s="223" t="s">
        <v>42</v>
      </c>
      <c r="O501" s="88"/>
      <c r="P501" s="224">
        <f>O501*H501</f>
        <v>0</v>
      </c>
      <c r="Q501" s="224">
        <v>0.012590000000000001</v>
      </c>
      <c r="R501" s="224">
        <f>Q501*H501</f>
        <v>0.023291500000000003</v>
      </c>
      <c r="S501" s="224">
        <v>0</v>
      </c>
      <c r="T501" s="225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26" t="s">
        <v>233</v>
      </c>
      <c r="AT501" s="226" t="s">
        <v>169</v>
      </c>
      <c r="AU501" s="226" t="s">
        <v>87</v>
      </c>
      <c r="AY501" s="14" t="s">
        <v>167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14" t="s">
        <v>85</v>
      </c>
      <c r="BK501" s="227">
        <f>ROUND(I501*H501,2)</f>
        <v>0</v>
      </c>
      <c r="BL501" s="14" t="s">
        <v>233</v>
      </c>
      <c r="BM501" s="226" t="s">
        <v>1422</v>
      </c>
    </row>
    <row r="502" s="2" customFormat="1" ht="14.4" customHeight="1">
      <c r="A502" s="35"/>
      <c r="B502" s="36"/>
      <c r="C502" s="215" t="s">
        <v>1423</v>
      </c>
      <c r="D502" s="215" t="s">
        <v>169</v>
      </c>
      <c r="E502" s="216" t="s">
        <v>1424</v>
      </c>
      <c r="F502" s="217" t="s">
        <v>1425</v>
      </c>
      <c r="G502" s="218" t="s">
        <v>186</v>
      </c>
      <c r="H502" s="219">
        <v>250.77000000000001</v>
      </c>
      <c r="I502" s="220"/>
      <c r="J502" s="221">
        <f>ROUND(I502*H502,2)</f>
        <v>0</v>
      </c>
      <c r="K502" s="217" t="s">
        <v>173</v>
      </c>
      <c r="L502" s="41"/>
      <c r="M502" s="222" t="s">
        <v>1</v>
      </c>
      <c r="N502" s="223" t="s">
        <v>42</v>
      </c>
      <c r="O502" s="88"/>
      <c r="P502" s="224">
        <f>O502*H502</f>
        <v>0</v>
      </c>
      <c r="Q502" s="224">
        <v>0.012200000000000001</v>
      </c>
      <c r="R502" s="224">
        <f>Q502*H502</f>
        <v>3.0593940000000002</v>
      </c>
      <c r="S502" s="224">
        <v>0</v>
      </c>
      <c r="T502" s="225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26" t="s">
        <v>233</v>
      </c>
      <c r="AT502" s="226" t="s">
        <v>169</v>
      </c>
      <c r="AU502" s="226" t="s">
        <v>87</v>
      </c>
      <c r="AY502" s="14" t="s">
        <v>167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14" t="s">
        <v>85</v>
      </c>
      <c r="BK502" s="227">
        <f>ROUND(I502*H502,2)</f>
        <v>0</v>
      </c>
      <c r="BL502" s="14" t="s">
        <v>233</v>
      </c>
      <c r="BM502" s="226" t="s">
        <v>1426</v>
      </c>
    </row>
    <row r="503" s="2" customFormat="1" ht="19.8" customHeight="1">
      <c r="A503" s="35"/>
      <c r="B503" s="36"/>
      <c r="C503" s="215" t="s">
        <v>1427</v>
      </c>
      <c r="D503" s="215" t="s">
        <v>169</v>
      </c>
      <c r="E503" s="216" t="s">
        <v>1428</v>
      </c>
      <c r="F503" s="217" t="s">
        <v>1429</v>
      </c>
      <c r="G503" s="218" t="s">
        <v>186</v>
      </c>
      <c r="H503" s="219">
        <v>325.60000000000002</v>
      </c>
      <c r="I503" s="220"/>
      <c r="J503" s="221">
        <f>ROUND(I503*H503,2)</f>
        <v>0</v>
      </c>
      <c r="K503" s="217" t="s">
        <v>173</v>
      </c>
      <c r="L503" s="41"/>
      <c r="M503" s="222" t="s">
        <v>1</v>
      </c>
      <c r="N503" s="223" t="s">
        <v>42</v>
      </c>
      <c r="O503" s="88"/>
      <c r="P503" s="224">
        <f>O503*H503</f>
        <v>0</v>
      </c>
      <c r="Q503" s="224">
        <v>0.01661</v>
      </c>
      <c r="R503" s="224">
        <f>Q503*H503</f>
        <v>5.4082160000000004</v>
      </c>
      <c r="S503" s="224">
        <v>0</v>
      </c>
      <c r="T503" s="225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26" t="s">
        <v>233</v>
      </c>
      <c r="AT503" s="226" t="s">
        <v>169</v>
      </c>
      <c r="AU503" s="226" t="s">
        <v>87</v>
      </c>
      <c r="AY503" s="14" t="s">
        <v>167</v>
      </c>
      <c r="BE503" s="227">
        <f>IF(N503="základní",J503,0)</f>
        <v>0</v>
      </c>
      <c r="BF503" s="227">
        <f>IF(N503="snížená",J503,0)</f>
        <v>0</v>
      </c>
      <c r="BG503" s="227">
        <f>IF(N503="zákl. přenesená",J503,0)</f>
        <v>0</v>
      </c>
      <c r="BH503" s="227">
        <f>IF(N503="sníž. přenesená",J503,0)</f>
        <v>0</v>
      </c>
      <c r="BI503" s="227">
        <f>IF(N503="nulová",J503,0)</f>
        <v>0</v>
      </c>
      <c r="BJ503" s="14" t="s">
        <v>85</v>
      </c>
      <c r="BK503" s="227">
        <f>ROUND(I503*H503,2)</f>
        <v>0</v>
      </c>
      <c r="BL503" s="14" t="s">
        <v>233</v>
      </c>
      <c r="BM503" s="226" t="s">
        <v>1430</v>
      </c>
    </row>
    <row r="504" s="2" customFormat="1">
      <c r="A504" s="35"/>
      <c r="B504" s="36"/>
      <c r="C504" s="37"/>
      <c r="D504" s="238" t="s">
        <v>371</v>
      </c>
      <c r="E504" s="37"/>
      <c r="F504" s="239" t="s">
        <v>1431</v>
      </c>
      <c r="G504" s="37"/>
      <c r="H504" s="37"/>
      <c r="I504" s="240"/>
      <c r="J504" s="37"/>
      <c r="K504" s="37"/>
      <c r="L504" s="41"/>
      <c r="M504" s="241"/>
      <c r="N504" s="242"/>
      <c r="O504" s="88"/>
      <c r="P504" s="88"/>
      <c r="Q504" s="88"/>
      <c r="R504" s="88"/>
      <c r="S504" s="88"/>
      <c r="T504" s="89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4" t="s">
        <v>371</v>
      </c>
      <c r="AU504" s="14" t="s">
        <v>87</v>
      </c>
    </row>
    <row r="505" s="2" customFormat="1" ht="14.4" customHeight="1">
      <c r="A505" s="35"/>
      <c r="B505" s="36"/>
      <c r="C505" s="215" t="s">
        <v>1432</v>
      </c>
      <c r="D505" s="215" t="s">
        <v>169</v>
      </c>
      <c r="E505" s="216" t="s">
        <v>1433</v>
      </c>
      <c r="F505" s="217" t="s">
        <v>1434</v>
      </c>
      <c r="G505" s="218" t="s">
        <v>178</v>
      </c>
      <c r="H505" s="219">
        <v>451.30000000000001</v>
      </c>
      <c r="I505" s="220"/>
      <c r="J505" s="221">
        <f>ROUND(I505*H505,2)</f>
        <v>0</v>
      </c>
      <c r="K505" s="217" t="s">
        <v>173</v>
      </c>
      <c r="L505" s="41"/>
      <c r="M505" s="222" t="s">
        <v>1</v>
      </c>
      <c r="N505" s="223" t="s">
        <v>42</v>
      </c>
      <c r="O505" s="88"/>
      <c r="P505" s="224">
        <f>O505*H505</f>
        <v>0</v>
      </c>
      <c r="Q505" s="224">
        <v>0.00051999999999999995</v>
      </c>
      <c r="R505" s="224">
        <f>Q505*H505</f>
        <v>0.234676</v>
      </c>
      <c r="S505" s="224">
        <v>0</v>
      </c>
      <c r="T505" s="225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26" t="s">
        <v>233</v>
      </c>
      <c r="AT505" s="226" t="s">
        <v>169</v>
      </c>
      <c r="AU505" s="226" t="s">
        <v>87</v>
      </c>
      <c r="AY505" s="14" t="s">
        <v>167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14" t="s">
        <v>85</v>
      </c>
      <c r="BK505" s="227">
        <f>ROUND(I505*H505,2)</f>
        <v>0</v>
      </c>
      <c r="BL505" s="14" t="s">
        <v>233</v>
      </c>
      <c r="BM505" s="226" t="s">
        <v>1435</v>
      </c>
    </row>
    <row r="506" s="2" customFormat="1" ht="14.4" customHeight="1">
      <c r="A506" s="35"/>
      <c r="B506" s="36"/>
      <c r="C506" s="215" t="s">
        <v>1436</v>
      </c>
      <c r="D506" s="215" t="s">
        <v>169</v>
      </c>
      <c r="E506" s="216" t="s">
        <v>1437</v>
      </c>
      <c r="F506" s="217" t="s">
        <v>1438</v>
      </c>
      <c r="G506" s="218" t="s">
        <v>186</v>
      </c>
      <c r="H506" s="219">
        <v>578.22000000000003</v>
      </c>
      <c r="I506" s="220"/>
      <c r="J506" s="221">
        <f>ROUND(I506*H506,2)</f>
        <v>0</v>
      </c>
      <c r="K506" s="217" t="s">
        <v>173</v>
      </c>
      <c r="L506" s="41"/>
      <c r="M506" s="222" t="s">
        <v>1</v>
      </c>
      <c r="N506" s="223" t="s">
        <v>42</v>
      </c>
      <c r="O506" s="88"/>
      <c r="P506" s="224">
        <f>O506*H506</f>
        <v>0</v>
      </c>
      <c r="Q506" s="224">
        <v>0.00010000000000000001</v>
      </c>
      <c r="R506" s="224">
        <f>Q506*H506</f>
        <v>0.057822000000000005</v>
      </c>
      <c r="S506" s="224">
        <v>0</v>
      </c>
      <c r="T506" s="225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26" t="s">
        <v>233</v>
      </c>
      <c r="AT506" s="226" t="s">
        <v>169</v>
      </c>
      <c r="AU506" s="226" t="s">
        <v>87</v>
      </c>
      <c r="AY506" s="14" t="s">
        <v>167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14" t="s">
        <v>85</v>
      </c>
      <c r="BK506" s="227">
        <f>ROUND(I506*H506,2)</f>
        <v>0</v>
      </c>
      <c r="BL506" s="14" t="s">
        <v>233</v>
      </c>
      <c r="BM506" s="226" t="s">
        <v>1439</v>
      </c>
    </row>
    <row r="507" s="2" customFormat="1" ht="14.4" customHeight="1">
      <c r="A507" s="35"/>
      <c r="B507" s="36"/>
      <c r="C507" s="215" t="s">
        <v>1440</v>
      </c>
      <c r="D507" s="215" t="s">
        <v>169</v>
      </c>
      <c r="E507" s="216" t="s">
        <v>1441</v>
      </c>
      <c r="F507" s="217" t="s">
        <v>1442</v>
      </c>
      <c r="G507" s="218" t="s">
        <v>186</v>
      </c>
      <c r="H507" s="219">
        <v>578.22000000000003</v>
      </c>
      <c r="I507" s="220"/>
      <c r="J507" s="221">
        <f>ROUND(I507*H507,2)</f>
        <v>0</v>
      </c>
      <c r="K507" s="217" t="s">
        <v>173</v>
      </c>
      <c r="L507" s="41"/>
      <c r="M507" s="222" t="s">
        <v>1</v>
      </c>
      <c r="N507" s="223" t="s">
        <v>42</v>
      </c>
      <c r="O507" s="88"/>
      <c r="P507" s="224">
        <f>O507*H507</f>
        <v>0</v>
      </c>
      <c r="Q507" s="224">
        <v>0</v>
      </c>
      <c r="R507" s="224">
        <f>Q507*H507</f>
        <v>0</v>
      </c>
      <c r="S507" s="224">
        <v>0</v>
      </c>
      <c r="T507" s="225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26" t="s">
        <v>233</v>
      </c>
      <c r="AT507" s="226" t="s">
        <v>169</v>
      </c>
      <c r="AU507" s="226" t="s">
        <v>87</v>
      </c>
      <c r="AY507" s="14" t="s">
        <v>167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14" t="s">
        <v>85</v>
      </c>
      <c r="BK507" s="227">
        <f>ROUND(I507*H507,2)</f>
        <v>0</v>
      </c>
      <c r="BL507" s="14" t="s">
        <v>233</v>
      </c>
      <c r="BM507" s="226" t="s">
        <v>1443</v>
      </c>
    </row>
    <row r="508" s="2" customFormat="1" ht="14.4" customHeight="1">
      <c r="A508" s="35"/>
      <c r="B508" s="36"/>
      <c r="C508" s="228" t="s">
        <v>1444</v>
      </c>
      <c r="D508" s="228" t="s">
        <v>225</v>
      </c>
      <c r="E508" s="229" t="s">
        <v>1445</v>
      </c>
      <c r="F508" s="230" t="s">
        <v>1446</v>
      </c>
      <c r="G508" s="231" t="s">
        <v>186</v>
      </c>
      <c r="H508" s="232">
        <v>649.63</v>
      </c>
      <c r="I508" s="233"/>
      <c r="J508" s="234">
        <f>ROUND(I508*H508,2)</f>
        <v>0</v>
      </c>
      <c r="K508" s="230" t="s">
        <v>173</v>
      </c>
      <c r="L508" s="235"/>
      <c r="M508" s="236" t="s">
        <v>1</v>
      </c>
      <c r="N508" s="237" t="s">
        <v>42</v>
      </c>
      <c r="O508" s="88"/>
      <c r="P508" s="224">
        <f>O508*H508</f>
        <v>0</v>
      </c>
      <c r="Q508" s="224">
        <v>0.00013999999999999999</v>
      </c>
      <c r="R508" s="224">
        <f>Q508*H508</f>
        <v>0.090948199999999993</v>
      </c>
      <c r="S508" s="224">
        <v>0</v>
      </c>
      <c r="T508" s="225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26" t="s">
        <v>297</v>
      </c>
      <c r="AT508" s="226" t="s">
        <v>225</v>
      </c>
      <c r="AU508" s="226" t="s">
        <v>87</v>
      </c>
      <c r="AY508" s="14" t="s">
        <v>167</v>
      </c>
      <c r="BE508" s="227">
        <f>IF(N508="základní",J508,0)</f>
        <v>0</v>
      </c>
      <c r="BF508" s="227">
        <f>IF(N508="snížená",J508,0)</f>
        <v>0</v>
      </c>
      <c r="BG508" s="227">
        <f>IF(N508="zákl. přenesená",J508,0)</f>
        <v>0</v>
      </c>
      <c r="BH508" s="227">
        <f>IF(N508="sníž. přenesená",J508,0)</f>
        <v>0</v>
      </c>
      <c r="BI508" s="227">
        <f>IF(N508="nulová",J508,0)</f>
        <v>0</v>
      </c>
      <c r="BJ508" s="14" t="s">
        <v>85</v>
      </c>
      <c r="BK508" s="227">
        <f>ROUND(I508*H508,2)</f>
        <v>0</v>
      </c>
      <c r="BL508" s="14" t="s">
        <v>233</v>
      </c>
      <c r="BM508" s="226" t="s">
        <v>1447</v>
      </c>
    </row>
    <row r="509" s="2" customFormat="1" ht="14.4" customHeight="1">
      <c r="A509" s="35"/>
      <c r="B509" s="36"/>
      <c r="C509" s="215" t="s">
        <v>1448</v>
      </c>
      <c r="D509" s="215" t="s">
        <v>169</v>
      </c>
      <c r="E509" s="216" t="s">
        <v>1449</v>
      </c>
      <c r="F509" s="217" t="s">
        <v>1450</v>
      </c>
      <c r="G509" s="218" t="s">
        <v>186</v>
      </c>
      <c r="H509" s="219">
        <v>578.22000000000003</v>
      </c>
      <c r="I509" s="220"/>
      <c r="J509" s="221">
        <f>ROUND(I509*H509,2)</f>
        <v>0</v>
      </c>
      <c r="K509" s="217" t="s">
        <v>173</v>
      </c>
      <c r="L509" s="41"/>
      <c r="M509" s="222" t="s">
        <v>1</v>
      </c>
      <c r="N509" s="223" t="s">
        <v>42</v>
      </c>
      <c r="O509" s="88"/>
      <c r="P509" s="224">
        <f>O509*H509</f>
        <v>0</v>
      </c>
      <c r="Q509" s="224">
        <v>0.0016000000000000001</v>
      </c>
      <c r="R509" s="224">
        <f>Q509*H509</f>
        <v>0.92515200000000009</v>
      </c>
      <c r="S509" s="224">
        <v>0</v>
      </c>
      <c r="T509" s="225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26" t="s">
        <v>233</v>
      </c>
      <c r="AT509" s="226" t="s">
        <v>169</v>
      </c>
      <c r="AU509" s="226" t="s">
        <v>87</v>
      </c>
      <c r="AY509" s="14" t="s">
        <v>167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14" t="s">
        <v>85</v>
      </c>
      <c r="BK509" s="227">
        <f>ROUND(I509*H509,2)</f>
        <v>0</v>
      </c>
      <c r="BL509" s="14" t="s">
        <v>233</v>
      </c>
      <c r="BM509" s="226" t="s">
        <v>1451</v>
      </c>
    </row>
    <row r="510" s="2" customFormat="1" ht="14.4" customHeight="1">
      <c r="A510" s="35"/>
      <c r="B510" s="36"/>
      <c r="C510" s="215" t="s">
        <v>1452</v>
      </c>
      <c r="D510" s="215" t="s">
        <v>169</v>
      </c>
      <c r="E510" s="216" t="s">
        <v>1453</v>
      </c>
      <c r="F510" s="217" t="s">
        <v>1454</v>
      </c>
      <c r="G510" s="218" t="s">
        <v>186</v>
      </c>
      <c r="H510" s="219">
        <v>18.800000000000001</v>
      </c>
      <c r="I510" s="220"/>
      <c r="J510" s="221">
        <f>ROUND(I510*H510,2)</f>
        <v>0</v>
      </c>
      <c r="K510" s="217" t="s">
        <v>173</v>
      </c>
      <c r="L510" s="41"/>
      <c r="M510" s="222" t="s">
        <v>1</v>
      </c>
      <c r="N510" s="223" t="s">
        <v>42</v>
      </c>
      <c r="O510" s="88"/>
      <c r="P510" s="224">
        <f>O510*H510</f>
        <v>0</v>
      </c>
      <c r="Q510" s="224">
        <v>0.017100000000000001</v>
      </c>
      <c r="R510" s="224">
        <f>Q510*H510</f>
        <v>0.32148000000000004</v>
      </c>
      <c r="S510" s="224">
        <v>0</v>
      </c>
      <c r="T510" s="225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26" t="s">
        <v>233</v>
      </c>
      <c r="AT510" s="226" t="s">
        <v>169</v>
      </c>
      <c r="AU510" s="226" t="s">
        <v>87</v>
      </c>
      <c r="AY510" s="14" t="s">
        <v>167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14" t="s">
        <v>85</v>
      </c>
      <c r="BK510" s="227">
        <f>ROUND(I510*H510,2)</f>
        <v>0</v>
      </c>
      <c r="BL510" s="14" t="s">
        <v>233</v>
      </c>
      <c r="BM510" s="226" t="s">
        <v>1455</v>
      </c>
    </row>
    <row r="511" s="2" customFormat="1" ht="14.4" customHeight="1">
      <c r="A511" s="35"/>
      <c r="B511" s="36"/>
      <c r="C511" s="215" t="s">
        <v>1456</v>
      </c>
      <c r="D511" s="215" t="s">
        <v>169</v>
      </c>
      <c r="E511" s="216" t="s">
        <v>1457</v>
      </c>
      <c r="F511" s="217" t="s">
        <v>1458</v>
      </c>
      <c r="G511" s="218" t="s">
        <v>321</v>
      </c>
      <c r="H511" s="219">
        <v>5</v>
      </c>
      <c r="I511" s="220"/>
      <c r="J511" s="221">
        <f>ROUND(I511*H511,2)</f>
        <v>0</v>
      </c>
      <c r="K511" s="217" t="s">
        <v>173</v>
      </c>
      <c r="L511" s="41"/>
      <c r="M511" s="222" t="s">
        <v>1</v>
      </c>
      <c r="N511" s="223" t="s">
        <v>42</v>
      </c>
      <c r="O511" s="88"/>
      <c r="P511" s="224">
        <f>O511*H511</f>
        <v>0</v>
      </c>
      <c r="Q511" s="224">
        <v>0.025739999999999999</v>
      </c>
      <c r="R511" s="224">
        <f>Q511*H511</f>
        <v>0.12869999999999998</v>
      </c>
      <c r="S511" s="224">
        <v>0</v>
      </c>
      <c r="T511" s="225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6" t="s">
        <v>233</v>
      </c>
      <c r="AT511" s="226" t="s">
        <v>169</v>
      </c>
      <c r="AU511" s="226" t="s">
        <v>87</v>
      </c>
      <c r="AY511" s="14" t="s">
        <v>167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14" t="s">
        <v>85</v>
      </c>
      <c r="BK511" s="227">
        <f>ROUND(I511*H511,2)</f>
        <v>0</v>
      </c>
      <c r="BL511" s="14" t="s">
        <v>233</v>
      </c>
      <c r="BM511" s="226" t="s">
        <v>1459</v>
      </c>
    </row>
    <row r="512" s="2" customFormat="1" ht="14.4" customHeight="1">
      <c r="A512" s="35"/>
      <c r="B512" s="36"/>
      <c r="C512" s="215" t="s">
        <v>1460</v>
      </c>
      <c r="D512" s="215" t="s">
        <v>169</v>
      </c>
      <c r="E512" s="216" t="s">
        <v>1461</v>
      </c>
      <c r="F512" s="217" t="s">
        <v>1462</v>
      </c>
      <c r="G512" s="218" t="s">
        <v>228</v>
      </c>
      <c r="H512" s="219">
        <v>51.295999999999999</v>
      </c>
      <c r="I512" s="220"/>
      <c r="J512" s="221">
        <f>ROUND(I512*H512,2)</f>
        <v>0</v>
      </c>
      <c r="K512" s="217" t="s">
        <v>173</v>
      </c>
      <c r="L512" s="41"/>
      <c r="M512" s="222" t="s">
        <v>1</v>
      </c>
      <c r="N512" s="223" t="s">
        <v>42</v>
      </c>
      <c r="O512" s="88"/>
      <c r="P512" s="224">
        <f>O512*H512</f>
        <v>0</v>
      </c>
      <c r="Q512" s="224">
        <v>0</v>
      </c>
      <c r="R512" s="224">
        <f>Q512*H512</f>
        <v>0</v>
      </c>
      <c r="S512" s="224">
        <v>0</v>
      </c>
      <c r="T512" s="225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26" t="s">
        <v>233</v>
      </c>
      <c r="AT512" s="226" t="s">
        <v>169</v>
      </c>
      <c r="AU512" s="226" t="s">
        <v>87</v>
      </c>
      <c r="AY512" s="14" t="s">
        <v>167</v>
      </c>
      <c r="BE512" s="227">
        <f>IF(N512="základní",J512,0)</f>
        <v>0</v>
      </c>
      <c r="BF512" s="227">
        <f>IF(N512="snížená",J512,0)</f>
        <v>0</v>
      </c>
      <c r="BG512" s="227">
        <f>IF(N512="zákl. přenesená",J512,0)</f>
        <v>0</v>
      </c>
      <c r="BH512" s="227">
        <f>IF(N512="sníž. přenesená",J512,0)</f>
        <v>0</v>
      </c>
      <c r="BI512" s="227">
        <f>IF(N512="nulová",J512,0)</f>
        <v>0</v>
      </c>
      <c r="BJ512" s="14" t="s">
        <v>85</v>
      </c>
      <c r="BK512" s="227">
        <f>ROUND(I512*H512,2)</f>
        <v>0</v>
      </c>
      <c r="BL512" s="14" t="s">
        <v>233</v>
      </c>
      <c r="BM512" s="226" t="s">
        <v>1463</v>
      </c>
    </row>
    <row r="513" s="12" customFormat="1" ht="22.8" customHeight="1">
      <c r="A513" s="12"/>
      <c r="B513" s="199"/>
      <c r="C513" s="200"/>
      <c r="D513" s="201" t="s">
        <v>76</v>
      </c>
      <c r="E513" s="213" t="s">
        <v>1464</v>
      </c>
      <c r="F513" s="213" t="s">
        <v>1465</v>
      </c>
      <c r="G513" s="200"/>
      <c r="H513" s="200"/>
      <c r="I513" s="203"/>
      <c r="J513" s="214">
        <f>BK513</f>
        <v>0</v>
      </c>
      <c r="K513" s="200"/>
      <c r="L513" s="205"/>
      <c r="M513" s="206"/>
      <c r="N513" s="207"/>
      <c r="O513" s="207"/>
      <c r="P513" s="208">
        <f>SUM(P514:P559)</f>
        <v>0</v>
      </c>
      <c r="Q513" s="207"/>
      <c r="R513" s="208">
        <f>SUM(R514:R559)</f>
        <v>4.3823698000000002</v>
      </c>
      <c r="S513" s="207"/>
      <c r="T513" s="209">
        <f>SUM(T514:T559)</f>
        <v>3.9503323999999993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0" t="s">
        <v>87</v>
      </c>
      <c r="AT513" s="211" t="s">
        <v>76</v>
      </c>
      <c r="AU513" s="211" t="s">
        <v>85</v>
      </c>
      <c r="AY513" s="210" t="s">
        <v>167</v>
      </c>
      <c r="BK513" s="212">
        <f>SUM(BK514:BK559)</f>
        <v>0</v>
      </c>
    </row>
    <row r="514" s="2" customFormat="1" ht="14.4" customHeight="1">
      <c r="A514" s="35"/>
      <c r="B514" s="36"/>
      <c r="C514" s="215" t="s">
        <v>1466</v>
      </c>
      <c r="D514" s="215" t="s">
        <v>169</v>
      </c>
      <c r="E514" s="216" t="s">
        <v>1467</v>
      </c>
      <c r="F514" s="217" t="s">
        <v>1468</v>
      </c>
      <c r="G514" s="218" t="s">
        <v>178</v>
      </c>
      <c r="H514" s="219">
        <v>139.59999999999999</v>
      </c>
      <c r="I514" s="220"/>
      <c r="J514" s="221">
        <f>ROUND(I514*H514,2)</f>
        <v>0</v>
      </c>
      <c r="K514" s="217" t="s">
        <v>173</v>
      </c>
      <c r="L514" s="41"/>
      <c r="M514" s="222" t="s">
        <v>1</v>
      </c>
      <c r="N514" s="223" t="s">
        <v>42</v>
      </c>
      <c r="O514" s="88"/>
      <c r="P514" s="224">
        <f>O514*H514</f>
        <v>0</v>
      </c>
      <c r="Q514" s="224">
        <v>0</v>
      </c>
      <c r="R514" s="224">
        <f>Q514*H514</f>
        <v>0</v>
      </c>
      <c r="S514" s="224">
        <v>0.0017600000000000001</v>
      </c>
      <c r="T514" s="225">
        <f>S514*H514</f>
        <v>0.245696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26" t="s">
        <v>233</v>
      </c>
      <c r="AT514" s="226" t="s">
        <v>169</v>
      </c>
      <c r="AU514" s="226" t="s">
        <v>87</v>
      </c>
      <c r="AY514" s="14" t="s">
        <v>167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14" t="s">
        <v>85</v>
      </c>
      <c r="BK514" s="227">
        <f>ROUND(I514*H514,2)</f>
        <v>0</v>
      </c>
      <c r="BL514" s="14" t="s">
        <v>233</v>
      </c>
      <c r="BM514" s="226" t="s">
        <v>1469</v>
      </c>
    </row>
    <row r="515" s="2" customFormat="1" ht="14.4" customHeight="1">
      <c r="A515" s="35"/>
      <c r="B515" s="36"/>
      <c r="C515" s="215" t="s">
        <v>1470</v>
      </c>
      <c r="D515" s="215" t="s">
        <v>169</v>
      </c>
      <c r="E515" s="216" t="s">
        <v>1471</v>
      </c>
      <c r="F515" s="217" t="s">
        <v>1472</v>
      </c>
      <c r="G515" s="218" t="s">
        <v>186</v>
      </c>
      <c r="H515" s="219">
        <v>905.87</v>
      </c>
      <c r="I515" s="220"/>
      <c r="J515" s="221">
        <f>ROUND(I515*H515,2)</f>
        <v>0</v>
      </c>
      <c r="K515" s="217" t="s">
        <v>173</v>
      </c>
      <c r="L515" s="41"/>
      <c r="M515" s="222" t="s">
        <v>1</v>
      </c>
      <c r="N515" s="223" t="s">
        <v>42</v>
      </c>
      <c r="O515" s="88"/>
      <c r="P515" s="224">
        <f>O515*H515</f>
        <v>0</v>
      </c>
      <c r="Q515" s="224">
        <v>0</v>
      </c>
      <c r="R515" s="224">
        <f>Q515*H515</f>
        <v>0</v>
      </c>
      <c r="S515" s="224">
        <v>0.0031199999999999999</v>
      </c>
      <c r="T515" s="225">
        <f>S515*H515</f>
        <v>2.8263143999999998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26" t="s">
        <v>233</v>
      </c>
      <c r="AT515" s="226" t="s">
        <v>169</v>
      </c>
      <c r="AU515" s="226" t="s">
        <v>87</v>
      </c>
      <c r="AY515" s="14" t="s">
        <v>167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14" t="s">
        <v>85</v>
      </c>
      <c r="BK515" s="227">
        <f>ROUND(I515*H515,2)</f>
        <v>0</v>
      </c>
      <c r="BL515" s="14" t="s">
        <v>233</v>
      </c>
      <c r="BM515" s="226" t="s">
        <v>1473</v>
      </c>
    </row>
    <row r="516" s="2" customFormat="1" ht="14.4" customHeight="1">
      <c r="A516" s="35"/>
      <c r="B516" s="36"/>
      <c r="C516" s="215" t="s">
        <v>1474</v>
      </c>
      <c r="D516" s="215" t="s">
        <v>169</v>
      </c>
      <c r="E516" s="216" t="s">
        <v>1475</v>
      </c>
      <c r="F516" s="217" t="s">
        <v>1476</v>
      </c>
      <c r="G516" s="218" t="s">
        <v>178</v>
      </c>
      <c r="H516" s="219">
        <v>43.200000000000003</v>
      </c>
      <c r="I516" s="220"/>
      <c r="J516" s="221">
        <f>ROUND(I516*H516,2)</f>
        <v>0</v>
      </c>
      <c r="K516" s="217" t="s">
        <v>173</v>
      </c>
      <c r="L516" s="41"/>
      <c r="M516" s="222" t="s">
        <v>1</v>
      </c>
      <c r="N516" s="223" t="s">
        <v>42</v>
      </c>
      <c r="O516" s="88"/>
      <c r="P516" s="224">
        <f>O516*H516</f>
        <v>0</v>
      </c>
      <c r="Q516" s="224">
        <v>0</v>
      </c>
      <c r="R516" s="224">
        <f>Q516*H516</f>
        <v>0</v>
      </c>
      <c r="S516" s="224">
        <v>0.0018699999999999999</v>
      </c>
      <c r="T516" s="225">
        <f>S516*H516</f>
        <v>0.080784000000000009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26" t="s">
        <v>233</v>
      </c>
      <c r="AT516" s="226" t="s">
        <v>169</v>
      </c>
      <c r="AU516" s="226" t="s">
        <v>87</v>
      </c>
      <c r="AY516" s="14" t="s">
        <v>167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14" t="s">
        <v>85</v>
      </c>
      <c r="BK516" s="227">
        <f>ROUND(I516*H516,2)</f>
        <v>0</v>
      </c>
      <c r="BL516" s="14" t="s">
        <v>233</v>
      </c>
      <c r="BM516" s="226" t="s">
        <v>1477</v>
      </c>
    </row>
    <row r="517" s="2" customFormat="1" ht="14.4" customHeight="1">
      <c r="A517" s="35"/>
      <c r="B517" s="36"/>
      <c r="C517" s="215" t="s">
        <v>1478</v>
      </c>
      <c r="D517" s="215" t="s">
        <v>169</v>
      </c>
      <c r="E517" s="216" t="s">
        <v>1479</v>
      </c>
      <c r="F517" s="217" t="s">
        <v>1480</v>
      </c>
      <c r="G517" s="218" t="s">
        <v>178</v>
      </c>
      <c r="H517" s="219">
        <v>41.799999999999997</v>
      </c>
      <c r="I517" s="220"/>
      <c r="J517" s="221">
        <f>ROUND(I517*H517,2)</f>
        <v>0</v>
      </c>
      <c r="K517" s="217" t="s">
        <v>173</v>
      </c>
      <c r="L517" s="41"/>
      <c r="M517" s="222" t="s">
        <v>1</v>
      </c>
      <c r="N517" s="223" t="s">
        <v>42</v>
      </c>
      <c r="O517" s="88"/>
      <c r="P517" s="224">
        <f>O517*H517</f>
        <v>0</v>
      </c>
      <c r="Q517" s="224">
        <v>0</v>
      </c>
      <c r="R517" s="224">
        <f>Q517*H517</f>
        <v>0</v>
      </c>
      <c r="S517" s="224">
        <v>0.0018699999999999999</v>
      </c>
      <c r="T517" s="225">
        <f>S517*H517</f>
        <v>0.078165999999999985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26" t="s">
        <v>233</v>
      </c>
      <c r="AT517" s="226" t="s">
        <v>169</v>
      </c>
      <c r="AU517" s="226" t="s">
        <v>87</v>
      </c>
      <c r="AY517" s="14" t="s">
        <v>167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14" t="s">
        <v>85</v>
      </c>
      <c r="BK517" s="227">
        <f>ROUND(I517*H517,2)</f>
        <v>0</v>
      </c>
      <c r="BL517" s="14" t="s">
        <v>233</v>
      </c>
      <c r="BM517" s="226" t="s">
        <v>1481</v>
      </c>
    </row>
    <row r="518" s="2" customFormat="1" ht="14.4" customHeight="1">
      <c r="A518" s="35"/>
      <c r="B518" s="36"/>
      <c r="C518" s="215" t="s">
        <v>1482</v>
      </c>
      <c r="D518" s="215" t="s">
        <v>169</v>
      </c>
      <c r="E518" s="216" t="s">
        <v>1483</v>
      </c>
      <c r="F518" s="217" t="s">
        <v>1484</v>
      </c>
      <c r="G518" s="218" t="s">
        <v>178</v>
      </c>
      <c r="H518" s="219">
        <v>20.899999999999999</v>
      </c>
      <c r="I518" s="220"/>
      <c r="J518" s="221">
        <f>ROUND(I518*H518,2)</f>
        <v>0</v>
      </c>
      <c r="K518" s="217" t="s">
        <v>173</v>
      </c>
      <c r="L518" s="41"/>
      <c r="M518" s="222" t="s">
        <v>1</v>
      </c>
      <c r="N518" s="223" t="s">
        <v>42</v>
      </c>
      <c r="O518" s="88"/>
      <c r="P518" s="224">
        <f>O518*H518</f>
        <v>0</v>
      </c>
      <c r="Q518" s="224">
        <v>0</v>
      </c>
      <c r="R518" s="224">
        <f>Q518*H518</f>
        <v>0</v>
      </c>
      <c r="S518" s="224">
        <v>0.00348</v>
      </c>
      <c r="T518" s="225">
        <f>S518*H518</f>
        <v>0.072731999999999991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26" t="s">
        <v>233</v>
      </c>
      <c r="AT518" s="226" t="s">
        <v>169</v>
      </c>
      <c r="AU518" s="226" t="s">
        <v>87</v>
      </c>
      <c r="AY518" s="14" t="s">
        <v>167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14" t="s">
        <v>85</v>
      </c>
      <c r="BK518" s="227">
        <f>ROUND(I518*H518,2)</f>
        <v>0</v>
      </c>
      <c r="BL518" s="14" t="s">
        <v>233</v>
      </c>
      <c r="BM518" s="226" t="s">
        <v>1485</v>
      </c>
    </row>
    <row r="519" s="2" customFormat="1" ht="14.4" customHeight="1">
      <c r="A519" s="35"/>
      <c r="B519" s="36"/>
      <c r="C519" s="215" t="s">
        <v>1486</v>
      </c>
      <c r="D519" s="215" t="s">
        <v>169</v>
      </c>
      <c r="E519" s="216" t="s">
        <v>1487</v>
      </c>
      <c r="F519" s="217" t="s">
        <v>1488</v>
      </c>
      <c r="G519" s="218" t="s">
        <v>178</v>
      </c>
      <c r="H519" s="219">
        <v>139.59999999999999</v>
      </c>
      <c r="I519" s="220"/>
      <c r="J519" s="221">
        <f>ROUND(I519*H519,2)</f>
        <v>0</v>
      </c>
      <c r="K519" s="217" t="s">
        <v>173</v>
      </c>
      <c r="L519" s="41"/>
      <c r="M519" s="222" t="s">
        <v>1</v>
      </c>
      <c r="N519" s="223" t="s">
        <v>42</v>
      </c>
      <c r="O519" s="88"/>
      <c r="P519" s="224">
        <f>O519*H519</f>
        <v>0</v>
      </c>
      <c r="Q519" s="224">
        <v>0</v>
      </c>
      <c r="R519" s="224">
        <f>Q519*H519</f>
        <v>0</v>
      </c>
      <c r="S519" s="224">
        <v>0.0025999999999999999</v>
      </c>
      <c r="T519" s="225">
        <f>S519*H519</f>
        <v>0.36295999999999995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26" t="s">
        <v>233</v>
      </c>
      <c r="AT519" s="226" t="s">
        <v>169</v>
      </c>
      <c r="AU519" s="226" t="s">
        <v>87</v>
      </c>
      <c r="AY519" s="14" t="s">
        <v>167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14" t="s">
        <v>85</v>
      </c>
      <c r="BK519" s="227">
        <f>ROUND(I519*H519,2)</f>
        <v>0</v>
      </c>
      <c r="BL519" s="14" t="s">
        <v>233</v>
      </c>
      <c r="BM519" s="226" t="s">
        <v>1489</v>
      </c>
    </row>
    <row r="520" s="2" customFormat="1" ht="14.4" customHeight="1">
      <c r="A520" s="35"/>
      <c r="B520" s="36"/>
      <c r="C520" s="215" t="s">
        <v>1490</v>
      </c>
      <c r="D520" s="215" t="s">
        <v>169</v>
      </c>
      <c r="E520" s="216" t="s">
        <v>1491</v>
      </c>
      <c r="F520" s="217" t="s">
        <v>1492</v>
      </c>
      <c r="G520" s="218" t="s">
        <v>178</v>
      </c>
      <c r="H520" s="219">
        <v>72</v>
      </c>
      <c r="I520" s="220"/>
      <c r="J520" s="221">
        <f>ROUND(I520*H520,2)</f>
        <v>0</v>
      </c>
      <c r="K520" s="217" t="s">
        <v>173</v>
      </c>
      <c r="L520" s="41"/>
      <c r="M520" s="222" t="s">
        <v>1</v>
      </c>
      <c r="N520" s="223" t="s">
        <v>42</v>
      </c>
      <c r="O520" s="88"/>
      <c r="P520" s="224">
        <f>O520*H520</f>
        <v>0</v>
      </c>
      <c r="Q520" s="224">
        <v>0</v>
      </c>
      <c r="R520" s="224">
        <f>Q520*H520</f>
        <v>0</v>
      </c>
      <c r="S520" s="224">
        <v>0.0039399999999999999</v>
      </c>
      <c r="T520" s="225">
        <f>S520*H520</f>
        <v>0.28367999999999999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26" t="s">
        <v>233</v>
      </c>
      <c r="AT520" s="226" t="s">
        <v>169</v>
      </c>
      <c r="AU520" s="226" t="s">
        <v>87</v>
      </c>
      <c r="AY520" s="14" t="s">
        <v>167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14" t="s">
        <v>85</v>
      </c>
      <c r="BK520" s="227">
        <f>ROUND(I520*H520,2)</f>
        <v>0</v>
      </c>
      <c r="BL520" s="14" t="s">
        <v>233</v>
      </c>
      <c r="BM520" s="226" t="s">
        <v>1493</v>
      </c>
    </row>
    <row r="521" s="2" customFormat="1" ht="14.4" customHeight="1">
      <c r="A521" s="35"/>
      <c r="B521" s="36"/>
      <c r="C521" s="215" t="s">
        <v>1494</v>
      </c>
      <c r="D521" s="215" t="s">
        <v>169</v>
      </c>
      <c r="E521" s="216" t="s">
        <v>1495</v>
      </c>
      <c r="F521" s="217" t="s">
        <v>1496</v>
      </c>
      <c r="G521" s="218" t="s">
        <v>178</v>
      </c>
      <c r="H521" s="219">
        <v>140.80000000000001</v>
      </c>
      <c r="I521" s="220"/>
      <c r="J521" s="221">
        <f>ROUND(I521*H521,2)</f>
        <v>0</v>
      </c>
      <c r="K521" s="217" t="s">
        <v>173</v>
      </c>
      <c r="L521" s="41"/>
      <c r="M521" s="222" t="s">
        <v>1</v>
      </c>
      <c r="N521" s="223" t="s">
        <v>42</v>
      </c>
      <c r="O521" s="88"/>
      <c r="P521" s="224">
        <f>O521*H521</f>
        <v>0</v>
      </c>
      <c r="Q521" s="224">
        <v>0.00050000000000000001</v>
      </c>
      <c r="R521" s="224">
        <f>Q521*H521</f>
        <v>0.070400000000000004</v>
      </c>
      <c r="S521" s="224">
        <v>0</v>
      </c>
      <c r="T521" s="225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26" t="s">
        <v>233</v>
      </c>
      <c r="AT521" s="226" t="s">
        <v>169</v>
      </c>
      <c r="AU521" s="226" t="s">
        <v>87</v>
      </c>
      <c r="AY521" s="14" t="s">
        <v>167</v>
      </c>
      <c r="BE521" s="227">
        <f>IF(N521="základní",J521,0)</f>
        <v>0</v>
      </c>
      <c r="BF521" s="227">
        <f>IF(N521="snížená",J521,0)</f>
        <v>0</v>
      </c>
      <c r="BG521" s="227">
        <f>IF(N521="zákl. přenesená",J521,0)</f>
        <v>0</v>
      </c>
      <c r="BH521" s="227">
        <f>IF(N521="sníž. přenesená",J521,0)</f>
        <v>0</v>
      </c>
      <c r="BI521" s="227">
        <f>IF(N521="nulová",J521,0)</f>
        <v>0</v>
      </c>
      <c r="BJ521" s="14" t="s">
        <v>85</v>
      </c>
      <c r="BK521" s="227">
        <f>ROUND(I521*H521,2)</f>
        <v>0</v>
      </c>
      <c r="BL521" s="14" t="s">
        <v>233</v>
      </c>
      <c r="BM521" s="226" t="s">
        <v>1497</v>
      </c>
    </row>
    <row r="522" s="2" customFormat="1">
      <c r="A522" s="35"/>
      <c r="B522" s="36"/>
      <c r="C522" s="37"/>
      <c r="D522" s="238" t="s">
        <v>371</v>
      </c>
      <c r="E522" s="37"/>
      <c r="F522" s="239" t="s">
        <v>1498</v>
      </c>
      <c r="G522" s="37"/>
      <c r="H522" s="37"/>
      <c r="I522" s="240"/>
      <c r="J522" s="37"/>
      <c r="K522" s="37"/>
      <c r="L522" s="41"/>
      <c r="M522" s="241"/>
      <c r="N522" s="242"/>
      <c r="O522" s="88"/>
      <c r="P522" s="88"/>
      <c r="Q522" s="88"/>
      <c r="R522" s="88"/>
      <c r="S522" s="88"/>
      <c r="T522" s="89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4" t="s">
        <v>371</v>
      </c>
      <c r="AU522" s="14" t="s">
        <v>87</v>
      </c>
    </row>
    <row r="523" s="2" customFormat="1" ht="14.4" customHeight="1">
      <c r="A523" s="35"/>
      <c r="B523" s="36"/>
      <c r="C523" s="215" t="s">
        <v>1499</v>
      </c>
      <c r="D523" s="215" t="s">
        <v>169</v>
      </c>
      <c r="E523" s="216" t="s">
        <v>1500</v>
      </c>
      <c r="F523" s="217" t="s">
        <v>1501</v>
      </c>
      <c r="G523" s="218" t="s">
        <v>186</v>
      </c>
      <c r="H523" s="219">
        <v>911.47000000000003</v>
      </c>
      <c r="I523" s="220"/>
      <c r="J523" s="221">
        <f>ROUND(I523*H523,2)</f>
        <v>0</v>
      </c>
      <c r="K523" s="217" t="s">
        <v>173</v>
      </c>
      <c r="L523" s="41"/>
      <c r="M523" s="222" t="s">
        <v>1</v>
      </c>
      <c r="N523" s="223" t="s">
        <v>42</v>
      </c>
      <c r="O523" s="88"/>
      <c r="P523" s="224">
        <f>O523*H523</f>
        <v>0</v>
      </c>
      <c r="Q523" s="224">
        <v>0.00299</v>
      </c>
      <c r="R523" s="224">
        <f>Q523*H523</f>
        <v>2.7252953</v>
      </c>
      <c r="S523" s="224">
        <v>0</v>
      </c>
      <c r="T523" s="225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26" t="s">
        <v>233</v>
      </c>
      <c r="AT523" s="226" t="s">
        <v>169</v>
      </c>
      <c r="AU523" s="226" t="s">
        <v>87</v>
      </c>
      <c r="AY523" s="14" t="s">
        <v>167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14" t="s">
        <v>85</v>
      </c>
      <c r="BK523" s="227">
        <f>ROUND(I523*H523,2)</f>
        <v>0</v>
      </c>
      <c r="BL523" s="14" t="s">
        <v>233</v>
      </c>
      <c r="BM523" s="226" t="s">
        <v>1502</v>
      </c>
    </row>
    <row r="524" s="2" customFormat="1">
      <c r="A524" s="35"/>
      <c r="B524" s="36"/>
      <c r="C524" s="37"/>
      <c r="D524" s="238" t="s">
        <v>371</v>
      </c>
      <c r="E524" s="37"/>
      <c r="F524" s="239" t="s">
        <v>1498</v>
      </c>
      <c r="G524" s="37"/>
      <c r="H524" s="37"/>
      <c r="I524" s="240"/>
      <c r="J524" s="37"/>
      <c r="K524" s="37"/>
      <c r="L524" s="41"/>
      <c r="M524" s="241"/>
      <c r="N524" s="242"/>
      <c r="O524" s="88"/>
      <c r="P524" s="88"/>
      <c r="Q524" s="88"/>
      <c r="R524" s="88"/>
      <c r="S524" s="88"/>
      <c r="T524" s="89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4" t="s">
        <v>371</v>
      </c>
      <c r="AU524" s="14" t="s">
        <v>87</v>
      </c>
    </row>
    <row r="525" s="2" customFormat="1" ht="14.4" customHeight="1">
      <c r="A525" s="35"/>
      <c r="B525" s="36"/>
      <c r="C525" s="215" t="s">
        <v>1503</v>
      </c>
      <c r="D525" s="215" t="s">
        <v>169</v>
      </c>
      <c r="E525" s="216" t="s">
        <v>1504</v>
      </c>
      <c r="F525" s="217" t="s">
        <v>1505</v>
      </c>
      <c r="G525" s="218" t="s">
        <v>186</v>
      </c>
      <c r="H525" s="219">
        <v>911.47000000000003</v>
      </c>
      <c r="I525" s="220"/>
      <c r="J525" s="221">
        <f>ROUND(I525*H525,2)</f>
        <v>0</v>
      </c>
      <c r="K525" s="217" t="s">
        <v>173</v>
      </c>
      <c r="L525" s="41"/>
      <c r="M525" s="222" t="s">
        <v>1</v>
      </c>
      <c r="N525" s="223" t="s">
        <v>42</v>
      </c>
      <c r="O525" s="88"/>
      <c r="P525" s="224">
        <f>O525*H525</f>
        <v>0</v>
      </c>
      <c r="Q525" s="224">
        <v>0</v>
      </c>
      <c r="R525" s="224">
        <f>Q525*H525</f>
        <v>0</v>
      </c>
      <c r="S525" s="224">
        <v>0</v>
      </c>
      <c r="T525" s="225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26" t="s">
        <v>233</v>
      </c>
      <c r="AT525" s="226" t="s">
        <v>169</v>
      </c>
      <c r="AU525" s="226" t="s">
        <v>87</v>
      </c>
      <c r="AY525" s="14" t="s">
        <v>167</v>
      </c>
      <c r="BE525" s="227">
        <f>IF(N525="základní",J525,0)</f>
        <v>0</v>
      </c>
      <c r="BF525" s="227">
        <f>IF(N525="snížená",J525,0)</f>
        <v>0</v>
      </c>
      <c r="BG525" s="227">
        <f>IF(N525="zákl. přenesená",J525,0)</f>
        <v>0</v>
      </c>
      <c r="BH525" s="227">
        <f>IF(N525="sníž. přenesená",J525,0)</f>
        <v>0</v>
      </c>
      <c r="BI525" s="227">
        <f>IF(N525="nulová",J525,0)</f>
        <v>0</v>
      </c>
      <c r="BJ525" s="14" t="s">
        <v>85</v>
      </c>
      <c r="BK525" s="227">
        <f>ROUND(I525*H525,2)</f>
        <v>0</v>
      </c>
      <c r="BL525" s="14" t="s">
        <v>233</v>
      </c>
      <c r="BM525" s="226" t="s">
        <v>1506</v>
      </c>
    </row>
    <row r="526" s="2" customFormat="1" ht="14.4" customHeight="1">
      <c r="A526" s="35"/>
      <c r="B526" s="36"/>
      <c r="C526" s="228" t="s">
        <v>1507</v>
      </c>
      <c r="D526" s="228" t="s">
        <v>225</v>
      </c>
      <c r="E526" s="229" t="s">
        <v>1508</v>
      </c>
      <c r="F526" s="230" t="s">
        <v>1509</v>
      </c>
      <c r="G526" s="231" t="s">
        <v>186</v>
      </c>
      <c r="H526" s="232">
        <v>1048.191</v>
      </c>
      <c r="I526" s="233"/>
      <c r="J526" s="234">
        <f>ROUND(I526*H526,2)</f>
        <v>0</v>
      </c>
      <c r="K526" s="230" t="s">
        <v>173</v>
      </c>
      <c r="L526" s="235"/>
      <c r="M526" s="236" t="s">
        <v>1</v>
      </c>
      <c r="N526" s="237" t="s">
        <v>42</v>
      </c>
      <c r="O526" s="88"/>
      <c r="P526" s="224">
        <f>O526*H526</f>
        <v>0</v>
      </c>
      <c r="Q526" s="224">
        <v>0.00050000000000000001</v>
      </c>
      <c r="R526" s="224">
        <f>Q526*H526</f>
        <v>0.52409550000000005</v>
      </c>
      <c r="S526" s="224">
        <v>0</v>
      </c>
      <c r="T526" s="225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26" t="s">
        <v>297</v>
      </c>
      <c r="AT526" s="226" t="s">
        <v>225</v>
      </c>
      <c r="AU526" s="226" t="s">
        <v>87</v>
      </c>
      <c r="AY526" s="14" t="s">
        <v>167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14" t="s">
        <v>85</v>
      </c>
      <c r="BK526" s="227">
        <f>ROUND(I526*H526,2)</f>
        <v>0</v>
      </c>
      <c r="BL526" s="14" t="s">
        <v>233</v>
      </c>
      <c r="BM526" s="226" t="s">
        <v>1510</v>
      </c>
    </row>
    <row r="527" s="2" customFormat="1" ht="14.4" customHeight="1">
      <c r="A527" s="35"/>
      <c r="B527" s="36"/>
      <c r="C527" s="215" t="s">
        <v>1511</v>
      </c>
      <c r="D527" s="215" t="s">
        <v>169</v>
      </c>
      <c r="E527" s="216" t="s">
        <v>1512</v>
      </c>
      <c r="F527" s="217" t="s">
        <v>1513</v>
      </c>
      <c r="G527" s="218" t="s">
        <v>321</v>
      </c>
      <c r="H527" s="219">
        <v>3</v>
      </c>
      <c r="I527" s="220"/>
      <c r="J527" s="221">
        <f>ROUND(I527*H527,2)</f>
        <v>0</v>
      </c>
      <c r="K527" s="217" t="s">
        <v>173</v>
      </c>
      <c r="L527" s="41"/>
      <c r="M527" s="222" t="s">
        <v>1</v>
      </c>
      <c r="N527" s="223" t="s">
        <v>42</v>
      </c>
      <c r="O527" s="88"/>
      <c r="P527" s="224">
        <f>O527*H527</f>
        <v>0</v>
      </c>
      <c r="Q527" s="224">
        <v>0</v>
      </c>
      <c r="R527" s="224">
        <f>Q527*H527</f>
        <v>0</v>
      </c>
      <c r="S527" s="224">
        <v>0</v>
      </c>
      <c r="T527" s="225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26" t="s">
        <v>233</v>
      </c>
      <c r="AT527" s="226" t="s">
        <v>169</v>
      </c>
      <c r="AU527" s="226" t="s">
        <v>87</v>
      </c>
      <c r="AY527" s="14" t="s">
        <v>167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14" t="s">
        <v>85</v>
      </c>
      <c r="BK527" s="227">
        <f>ROUND(I527*H527,2)</f>
        <v>0</v>
      </c>
      <c r="BL527" s="14" t="s">
        <v>233</v>
      </c>
      <c r="BM527" s="226" t="s">
        <v>1514</v>
      </c>
    </row>
    <row r="528" s="2" customFormat="1">
      <c r="A528" s="35"/>
      <c r="B528" s="36"/>
      <c r="C528" s="37"/>
      <c r="D528" s="238" t="s">
        <v>371</v>
      </c>
      <c r="E528" s="37"/>
      <c r="F528" s="239" t="s">
        <v>1498</v>
      </c>
      <c r="G528" s="37"/>
      <c r="H528" s="37"/>
      <c r="I528" s="240"/>
      <c r="J528" s="37"/>
      <c r="K528" s="37"/>
      <c r="L528" s="41"/>
      <c r="M528" s="241"/>
      <c r="N528" s="242"/>
      <c r="O528" s="88"/>
      <c r="P528" s="88"/>
      <c r="Q528" s="88"/>
      <c r="R528" s="88"/>
      <c r="S528" s="88"/>
      <c r="T528" s="89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T528" s="14" t="s">
        <v>371</v>
      </c>
      <c r="AU528" s="14" t="s">
        <v>87</v>
      </c>
    </row>
    <row r="529" s="2" customFormat="1" ht="14.4" customHeight="1">
      <c r="A529" s="35"/>
      <c r="B529" s="36"/>
      <c r="C529" s="228" t="s">
        <v>1515</v>
      </c>
      <c r="D529" s="228" t="s">
        <v>225</v>
      </c>
      <c r="E529" s="229" t="s">
        <v>1516</v>
      </c>
      <c r="F529" s="230" t="s">
        <v>1517</v>
      </c>
      <c r="G529" s="231" t="s">
        <v>321</v>
      </c>
      <c r="H529" s="232">
        <v>3</v>
      </c>
      <c r="I529" s="233"/>
      <c r="J529" s="234">
        <f>ROUND(I529*H529,2)</f>
        <v>0</v>
      </c>
      <c r="K529" s="230" t="s">
        <v>173</v>
      </c>
      <c r="L529" s="235"/>
      <c r="M529" s="236" t="s">
        <v>1</v>
      </c>
      <c r="N529" s="237" t="s">
        <v>42</v>
      </c>
      <c r="O529" s="88"/>
      <c r="P529" s="224">
        <f>O529*H529</f>
        <v>0</v>
      </c>
      <c r="Q529" s="224">
        <v>0.0080000000000000002</v>
      </c>
      <c r="R529" s="224">
        <f>Q529*H529</f>
        <v>0.024</v>
      </c>
      <c r="S529" s="224">
        <v>0</v>
      </c>
      <c r="T529" s="225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26" t="s">
        <v>297</v>
      </c>
      <c r="AT529" s="226" t="s">
        <v>225</v>
      </c>
      <c r="AU529" s="226" t="s">
        <v>87</v>
      </c>
      <c r="AY529" s="14" t="s">
        <v>167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14" t="s">
        <v>85</v>
      </c>
      <c r="BK529" s="227">
        <f>ROUND(I529*H529,2)</f>
        <v>0</v>
      </c>
      <c r="BL529" s="14" t="s">
        <v>233</v>
      </c>
      <c r="BM529" s="226" t="s">
        <v>1518</v>
      </c>
    </row>
    <row r="530" s="2" customFormat="1" ht="14.4" customHeight="1">
      <c r="A530" s="35"/>
      <c r="B530" s="36"/>
      <c r="C530" s="215" t="s">
        <v>1519</v>
      </c>
      <c r="D530" s="215" t="s">
        <v>169</v>
      </c>
      <c r="E530" s="216" t="s">
        <v>1520</v>
      </c>
      <c r="F530" s="217" t="s">
        <v>1521</v>
      </c>
      <c r="G530" s="218" t="s">
        <v>178</v>
      </c>
      <c r="H530" s="219">
        <v>49</v>
      </c>
      <c r="I530" s="220"/>
      <c r="J530" s="221">
        <f>ROUND(I530*H530,2)</f>
        <v>0</v>
      </c>
      <c r="K530" s="217" t="s">
        <v>173</v>
      </c>
      <c r="L530" s="41"/>
      <c r="M530" s="222" t="s">
        <v>1</v>
      </c>
      <c r="N530" s="223" t="s">
        <v>42</v>
      </c>
      <c r="O530" s="88"/>
      <c r="P530" s="224">
        <f>O530*H530</f>
        <v>0</v>
      </c>
      <c r="Q530" s="224">
        <v>0.0013699999999999999</v>
      </c>
      <c r="R530" s="224">
        <f>Q530*H530</f>
        <v>0.067129999999999995</v>
      </c>
      <c r="S530" s="224">
        <v>0</v>
      </c>
      <c r="T530" s="225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26" t="s">
        <v>233</v>
      </c>
      <c r="AT530" s="226" t="s">
        <v>169</v>
      </c>
      <c r="AU530" s="226" t="s">
        <v>87</v>
      </c>
      <c r="AY530" s="14" t="s">
        <v>167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14" t="s">
        <v>85</v>
      </c>
      <c r="BK530" s="227">
        <f>ROUND(I530*H530,2)</f>
        <v>0</v>
      </c>
      <c r="BL530" s="14" t="s">
        <v>233</v>
      </c>
      <c r="BM530" s="226" t="s">
        <v>1522</v>
      </c>
    </row>
    <row r="531" s="2" customFormat="1">
      <c r="A531" s="35"/>
      <c r="B531" s="36"/>
      <c r="C531" s="37"/>
      <c r="D531" s="238" t="s">
        <v>371</v>
      </c>
      <c r="E531" s="37"/>
      <c r="F531" s="239" t="s">
        <v>1498</v>
      </c>
      <c r="G531" s="37"/>
      <c r="H531" s="37"/>
      <c r="I531" s="240"/>
      <c r="J531" s="37"/>
      <c r="K531" s="37"/>
      <c r="L531" s="41"/>
      <c r="M531" s="241"/>
      <c r="N531" s="242"/>
      <c r="O531" s="88"/>
      <c r="P531" s="88"/>
      <c r="Q531" s="88"/>
      <c r="R531" s="88"/>
      <c r="S531" s="88"/>
      <c r="T531" s="89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4" t="s">
        <v>371</v>
      </c>
      <c r="AU531" s="14" t="s">
        <v>87</v>
      </c>
    </row>
    <row r="532" s="2" customFormat="1" ht="14.4" customHeight="1">
      <c r="A532" s="35"/>
      <c r="B532" s="36"/>
      <c r="C532" s="215" t="s">
        <v>1523</v>
      </c>
      <c r="D532" s="215" t="s">
        <v>169</v>
      </c>
      <c r="E532" s="216" t="s">
        <v>1524</v>
      </c>
      <c r="F532" s="217" t="s">
        <v>1525</v>
      </c>
      <c r="G532" s="218" t="s">
        <v>178</v>
      </c>
      <c r="H532" s="219">
        <v>5.0999999999999996</v>
      </c>
      <c r="I532" s="220"/>
      <c r="J532" s="221">
        <f>ROUND(I532*H532,2)</f>
        <v>0</v>
      </c>
      <c r="K532" s="217" t="s">
        <v>173</v>
      </c>
      <c r="L532" s="41"/>
      <c r="M532" s="222" t="s">
        <v>1</v>
      </c>
      <c r="N532" s="223" t="s">
        <v>42</v>
      </c>
      <c r="O532" s="88"/>
      <c r="P532" s="224">
        <f>O532*H532</f>
        <v>0</v>
      </c>
      <c r="Q532" s="224">
        <v>0.00056999999999999998</v>
      </c>
      <c r="R532" s="224">
        <f>Q532*H532</f>
        <v>0.0029069999999999999</v>
      </c>
      <c r="S532" s="224">
        <v>0</v>
      </c>
      <c r="T532" s="225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26" t="s">
        <v>233</v>
      </c>
      <c r="AT532" s="226" t="s">
        <v>169</v>
      </c>
      <c r="AU532" s="226" t="s">
        <v>87</v>
      </c>
      <c r="AY532" s="14" t="s">
        <v>167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14" t="s">
        <v>85</v>
      </c>
      <c r="BK532" s="227">
        <f>ROUND(I532*H532,2)</f>
        <v>0</v>
      </c>
      <c r="BL532" s="14" t="s">
        <v>233</v>
      </c>
      <c r="BM532" s="226" t="s">
        <v>1526</v>
      </c>
    </row>
    <row r="533" s="2" customFormat="1">
      <c r="A533" s="35"/>
      <c r="B533" s="36"/>
      <c r="C533" s="37"/>
      <c r="D533" s="238" t="s">
        <v>371</v>
      </c>
      <c r="E533" s="37"/>
      <c r="F533" s="239" t="s">
        <v>1498</v>
      </c>
      <c r="G533" s="37"/>
      <c r="H533" s="37"/>
      <c r="I533" s="240"/>
      <c r="J533" s="37"/>
      <c r="K533" s="37"/>
      <c r="L533" s="41"/>
      <c r="M533" s="241"/>
      <c r="N533" s="242"/>
      <c r="O533" s="88"/>
      <c r="P533" s="88"/>
      <c r="Q533" s="88"/>
      <c r="R533" s="88"/>
      <c r="S533" s="88"/>
      <c r="T533" s="89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4" t="s">
        <v>371</v>
      </c>
      <c r="AU533" s="14" t="s">
        <v>87</v>
      </c>
    </row>
    <row r="534" s="2" customFormat="1" ht="14.4" customHeight="1">
      <c r="A534" s="35"/>
      <c r="B534" s="36"/>
      <c r="C534" s="215" t="s">
        <v>1527</v>
      </c>
      <c r="D534" s="215" t="s">
        <v>169</v>
      </c>
      <c r="E534" s="216" t="s">
        <v>1528</v>
      </c>
      <c r="F534" s="217" t="s">
        <v>1529</v>
      </c>
      <c r="G534" s="218" t="s">
        <v>178</v>
      </c>
      <c r="H534" s="219">
        <v>41.799999999999997</v>
      </c>
      <c r="I534" s="220"/>
      <c r="J534" s="221">
        <f>ROUND(I534*H534,2)</f>
        <v>0</v>
      </c>
      <c r="K534" s="217" t="s">
        <v>173</v>
      </c>
      <c r="L534" s="41"/>
      <c r="M534" s="222" t="s">
        <v>1</v>
      </c>
      <c r="N534" s="223" t="s">
        <v>42</v>
      </c>
      <c r="O534" s="88"/>
      <c r="P534" s="224">
        <f>O534*H534</f>
        <v>0</v>
      </c>
      <c r="Q534" s="224">
        <v>0.0012899999999999999</v>
      </c>
      <c r="R534" s="224">
        <f>Q534*H534</f>
        <v>0.053921999999999991</v>
      </c>
      <c r="S534" s="224">
        <v>0</v>
      </c>
      <c r="T534" s="225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26" t="s">
        <v>233</v>
      </c>
      <c r="AT534" s="226" t="s">
        <v>169</v>
      </c>
      <c r="AU534" s="226" t="s">
        <v>87</v>
      </c>
      <c r="AY534" s="14" t="s">
        <v>167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14" t="s">
        <v>85</v>
      </c>
      <c r="BK534" s="227">
        <f>ROUND(I534*H534,2)</f>
        <v>0</v>
      </c>
      <c r="BL534" s="14" t="s">
        <v>233</v>
      </c>
      <c r="BM534" s="226" t="s">
        <v>1530</v>
      </c>
    </row>
    <row r="535" s="2" customFormat="1" ht="14.4" customHeight="1">
      <c r="A535" s="35"/>
      <c r="B535" s="36"/>
      <c r="C535" s="215" t="s">
        <v>1531</v>
      </c>
      <c r="D535" s="215" t="s">
        <v>169</v>
      </c>
      <c r="E535" s="216" t="s">
        <v>1532</v>
      </c>
      <c r="F535" s="217" t="s">
        <v>1533</v>
      </c>
      <c r="G535" s="218" t="s">
        <v>178</v>
      </c>
      <c r="H535" s="219">
        <v>20.899999999999999</v>
      </c>
      <c r="I535" s="220"/>
      <c r="J535" s="221">
        <f>ROUND(I535*H535,2)</f>
        <v>0</v>
      </c>
      <c r="K535" s="217" t="s">
        <v>173</v>
      </c>
      <c r="L535" s="41"/>
      <c r="M535" s="222" t="s">
        <v>1</v>
      </c>
      <c r="N535" s="223" t="s">
        <v>42</v>
      </c>
      <c r="O535" s="88"/>
      <c r="P535" s="224">
        <f>O535*H535</f>
        <v>0</v>
      </c>
      <c r="Q535" s="224">
        <v>0.0011100000000000001</v>
      </c>
      <c r="R535" s="224">
        <f>Q535*H535</f>
        <v>0.023199000000000001</v>
      </c>
      <c r="S535" s="224">
        <v>0</v>
      </c>
      <c r="T535" s="225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26" t="s">
        <v>233</v>
      </c>
      <c r="AT535" s="226" t="s">
        <v>169</v>
      </c>
      <c r="AU535" s="226" t="s">
        <v>87</v>
      </c>
      <c r="AY535" s="14" t="s">
        <v>167</v>
      </c>
      <c r="BE535" s="227">
        <f>IF(N535="základní",J535,0)</f>
        <v>0</v>
      </c>
      <c r="BF535" s="227">
        <f>IF(N535="snížená",J535,0)</f>
        <v>0</v>
      </c>
      <c r="BG535" s="227">
        <f>IF(N535="zákl. přenesená",J535,0)</f>
        <v>0</v>
      </c>
      <c r="BH535" s="227">
        <f>IF(N535="sníž. přenesená",J535,0)</f>
        <v>0</v>
      </c>
      <c r="BI535" s="227">
        <f>IF(N535="nulová",J535,0)</f>
        <v>0</v>
      </c>
      <c r="BJ535" s="14" t="s">
        <v>85</v>
      </c>
      <c r="BK535" s="227">
        <f>ROUND(I535*H535,2)</f>
        <v>0</v>
      </c>
      <c r="BL535" s="14" t="s">
        <v>233</v>
      </c>
      <c r="BM535" s="226" t="s">
        <v>1534</v>
      </c>
    </row>
    <row r="536" s="2" customFormat="1">
      <c r="A536" s="35"/>
      <c r="B536" s="36"/>
      <c r="C536" s="37"/>
      <c r="D536" s="238" t="s">
        <v>371</v>
      </c>
      <c r="E536" s="37"/>
      <c r="F536" s="239" t="s">
        <v>1498</v>
      </c>
      <c r="G536" s="37"/>
      <c r="H536" s="37"/>
      <c r="I536" s="240"/>
      <c r="J536" s="37"/>
      <c r="K536" s="37"/>
      <c r="L536" s="41"/>
      <c r="M536" s="241"/>
      <c r="N536" s="242"/>
      <c r="O536" s="88"/>
      <c r="P536" s="88"/>
      <c r="Q536" s="88"/>
      <c r="R536" s="88"/>
      <c r="S536" s="88"/>
      <c r="T536" s="89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4" t="s">
        <v>371</v>
      </c>
      <c r="AU536" s="14" t="s">
        <v>87</v>
      </c>
    </row>
    <row r="537" s="2" customFormat="1" ht="14.4" customHeight="1">
      <c r="A537" s="35"/>
      <c r="B537" s="36"/>
      <c r="C537" s="215" t="s">
        <v>1535</v>
      </c>
      <c r="D537" s="215" t="s">
        <v>169</v>
      </c>
      <c r="E537" s="216" t="s">
        <v>1536</v>
      </c>
      <c r="F537" s="217" t="s">
        <v>1537</v>
      </c>
      <c r="G537" s="218" t="s">
        <v>178</v>
      </c>
      <c r="H537" s="219">
        <v>12</v>
      </c>
      <c r="I537" s="220"/>
      <c r="J537" s="221">
        <f>ROUND(I537*H537,2)</f>
        <v>0</v>
      </c>
      <c r="K537" s="217" t="s">
        <v>173</v>
      </c>
      <c r="L537" s="41"/>
      <c r="M537" s="222" t="s">
        <v>1</v>
      </c>
      <c r="N537" s="223" t="s">
        <v>42</v>
      </c>
      <c r="O537" s="88"/>
      <c r="P537" s="224">
        <f>O537*H537</f>
        <v>0</v>
      </c>
      <c r="Q537" s="224">
        <v>0.00051000000000000004</v>
      </c>
      <c r="R537" s="224">
        <f>Q537*H537</f>
        <v>0.0061200000000000004</v>
      </c>
      <c r="S537" s="224">
        <v>0</v>
      </c>
      <c r="T537" s="225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26" t="s">
        <v>233</v>
      </c>
      <c r="AT537" s="226" t="s">
        <v>169</v>
      </c>
      <c r="AU537" s="226" t="s">
        <v>87</v>
      </c>
      <c r="AY537" s="14" t="s">
        <v>167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14" t="s">
        <v>85</v>
      </c>
      <c r="BK537" s="227">
        <f>ROUND(I537*H537,2)</f>
        <v>0</v>
      </c>
      <c r="BL537" s="14" t="s">
        <v>233</v>
      </c>
      <c r="BM537" s="226" t="s">
        <v>1538</v>
      </c>
    </row>
    <row r="538" s="2" customFormat="1">
      <c r="A538" s="35"/>
      <c r="B538" s="36"/>
      <c r="C538" s="37"/>
      <c r="D538" s="238" t="s">
        <v>371</v>
      </c>
      <c r="E538" s="37"/>
      <c r="F538" s="239" t="s">
        <v>1498</v>
      </c>
      <c r="G538" s="37"/>
      <c r="H538" s="37"/>
      <c r="I538" s="240"/>
      <c r="J538" s="37"/>
      <c r="K538" s="37"/>
      <c r="L538" s="41"/>
      <c r="M538" s="241"/>
      <c r="N538" s="242"/>
      <c r="O538" s="88"/>
      <c r="P538" s="88"/>
      <c r="Q538" s="88"/>
      <c r="R538" s="88"/>
      <c r="S538" s="88"/>
      <c r="T538" s="89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4" t="s">
        <v>371</v>
      </c>
      <c r="AU538" s="14" t="s">
        <v>87</v>
      </c>
    </row>
    <row r="539" s="2" customFormat="1" ht="14.4" customHeight="1">
      <c r="A539" s="35"/>
      <c r="B539" s="36"/>
      <c r="C539" s="215" t="s">
        <v>1539</v>
      </c>
      <c r="D539" s="215" t="s">
        <v>169</v>
      </c>
      <c r="E539" s="216" t="s">
        <v>1540</v>
      </c>
      <c r="F539" s="217" t="s">
        <v>1541</v>
      </c>
      <c r="G539" s="218" t="s">
        <v>178</v>
      </c>
      <c r="H539" s="219">
        <v>140.80000000000001</v>
      </c>
      <c r="I539" s="220"/>
      <c r="J539" s="221">
        <f>ROUND(I539*H539,2)</f>
        <v>0</v>
      </c>
      <c r="K539" s="217" t="s">
        <v>173</v>
      </c>
      <c r="L539" s="41"/>
      <c r="M539" s="222" t="s">
        <v>1</v>
      </c>
      <c r="N539" s="223" t="s">
        <v>42</v>
      </c>
      <c r="O539" s="88"/>
      <c r="P539" s="224">
        <f>O539*H539</f>
        <v>0</v>
      </c>
      <c r="Q539" s="224">
        <v>0.00038000000000000002</v>
      </c>
      <c r="R539" s="224">
        <f>Q539*H539</f>
        <v>0.05350400000000001</v>
      </c>
      <c r="S539" s="224">
        <v>0</v>
      </c>
      <c r="T539" s="225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26" t="s">
        <v>233</v>
      </c>
      <c r="AT539" s="226" t="s">
        <v>169</v>
      </c>
      <c r="AU539" s="226" t="s">
        <v>87</v>
      </c>
      <c r="AY539" s="14" t="s">
        <v>167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14" t="s">
        <v>85</v>
      </c>
      <c r="BK539" s="227">
        <f>ROUND(I539*H539,2)</f>
        <v>0</v>
      </c>
      <c r="BL539" s="14" t="s">
        <v>233</v>
      </c>
      <c r="BM539" s="226" t="s">
        <v>1542</v>
      </c>
    </row>
    <row r="540" s="2" customFormat="1" ht="14.4" customHeight="1">
      <c r="A540" s="35"/>
      <c r="B540" s="36"/>
      <c r="C540" s="215" t="s">
        <v>1543</v>
      </c>
      <c r="D540" s="215" t="s">
        <v>169</v>
      </c>
      <c r="E540" s="216" t="s">
        <v>1544</v>
      </c>
      <c r="F540" s="217" t="s">
        <v>1545</v>
      </c>
      <c r="G540" s="218" t="s">
        <v>178</v>
      </c>
      <c r="H540" s="219">
        <v>20.800000000000001</v>
      </c>
      <c r="I540" s="220"/>
      <c r="J540" s="221">
        <f>ROUND(I540*H540,2)</f>
        <v>0</v>
      </c>
      <c r="K540" s="217" t="s">
        <v>173</v>
      </c>
      <c r="L540" s="41"/>
      <c r="M540" s="222" t="s">
        <v>1</v>
      </c>
      <c r="N540" s="223" t="s">
        <v>42</v>
      </c>
      <c r="O540" s="88"/>
      <c r="P540" s="224">
        <f>O540*H540</f>
        <v>0</v>
      </c>
      <c r="Q540" s="224">
        <v>0.00044999999999999999</v>
      </c>
      <c r="R540" s="224">
        <f>Q540*H540</f>
        <v>0.0093600000000000003</v>
      </c>
      <c r="S540" s="224">
        <v>0</v>
      </c>
      <c r="T540" s="225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26" t="s">
        <v>233</v>
      </c>
      <c r="AT540" s="226" t="s">
        <v>169</v>
      </c>
      <c r="AU540" s="226" t="s">
        <v>87</v>
      </c>
      <c r="AY540" s="14" t="s">
        <v>167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14" t="s">
        <v>85</v>
      </c>
      <c r="BK540" s="227">
        <f>ROUND(I540*H540,2)</f>
        <v>0</v>
      </c>
      <c r="BL540" s="14" t="s">
        <v>233</v>
      </c>
      <c r="BM540" s="226" t="s">
        <v>1546</v>
      </c>
    </row>
    <row r="541" s="2" customFormat="1" ht="14.4" customHeight="1">
      <c r="A541" s="35"/>
      <c r="B541" s="36"/>
      <c r="C541" s="215" t="s">
        <v>1547</v>
      </c>
      <c r="D541" s="215" t="s">
        <v>169</v>
      </c>
      <c r="E541" s="216" t="s">
        <v>1548</v>
      </c>
      <c r="F541" s="217" t="s">
        <v>1549</v>
      </c>
      <c r="G541" s="218" t="s">
        <v>178</v>
      </c>
      <c r="H541" s="219">
        <v>140.80000000000001</v>
      </c>
      <c r="I541" s="220"/>
      <c r="J541" s="221">
        <f>ROUND(I541*H541,2)</f>
        <v>0</v>
      </c>
      <c r="K541" s="217" t="s">
        <v>173</v>
      </c>
      <c r="L541" s="41"/>
      <c r="M541" s="222" t="s">
        <v>1</v>
      </c>
      <c r="N541" s="223" t="s">
        <v>42</v>
      </c>
      <c r="O541" s="88"/>
      <c r="P541" s="224">
        <f>O541*H541</f>
        <v>0</v>
      </c>
      <c r="Q541" s="224">
        <v>0.00072999999999999996</v>
      </c>
      <c r="R541" s="224">
        <f>Q541*H541</f>
        <v>0.102784</v>
      </c>
      <c r="S541" s="224">
        <v>0</v>
      </c>
      <c r="T541" s="225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26" t="s">
        <v>233</v>
      </c>
      <c r="AT541" s="226" t="s">
        <v>169</v>
      </c>
      <c r="AU541" s="226" t="s">
        <v>87</v>
      </c>
      <c r="AY541" s="14" t="s">
        <v>167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14" t="s">
        <v>85</v>
      </c>
      <c r="BK541" s="227">
        <f>ROUND(I541*H541,2)</f>
        <v>0</v>
      </c>
      <c r="BL541" s="14" t="s">
        <v>233</v>
      </c>
      <c r="BM541" s="226" t="s">
        <v>1550</v>
      </c>
    </row>
    <row r="542" s="2" customFormat="1" ht="14.4" customHeight="1">
      <c r="A542" s="35"/>
      <c r="B542" s="36"/>
      <c r="C542" s="215" t="s">
        <v>1551</v>
      </c>
      <c r="D542" s="215" t="s">
        <v>169</v>
      </c>
      <c r="E542" s="216" t="s">
        <v>1552</v>
      </c>
      <c r="F542" s="217" t="s">
        <v>1553</v>
      </c>
      <c r="G542" s="218" t="s">
        <v>178</v>
      </c>
      <c r="H542" s="219">
        <v>139.59999999999999</v>
      </c>
      <c r="I542" s="220"/>
      <c r="J542" s="221">
        <f>ROUND(I542*H542,2)</f>
        <v>0</v>
      </c>
      <c r="K542" s="217" t="s">
        <v>173</v>
      </c>
      <c r="L542" s="41"/>
      <c r="M542" s="222" t="s">
        <v>1</v>
      </c>
      <c r="N542" s="223" t="s">
        <v>42</v>
      </c>
      <c r="O542" s="88"/>
      <c r="P542" s="224">
        <f>O542*H542</f>
        <v>0</v>
      </c>
      <c r="Q542" s="224">
        <v>0.0028300000000000001</v>
      </c>
      <c r="R542" s="224">
        <f>Q542*H542</f>
        <v>0.39506799999999997</v>
      </c>
      <c r="S542" s="224">
        <v>0</v>
      </c>
      <c r="T542" s="225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26" t="s">
        <v>233</v>
      </c>
      <c r="AT542" s="226" t="s">
        <v>169</v>
      </c>
      <c r="AU542" s="226" t="s">
        <v>87</v>
      </c>
      <c r="AY542" s="14" t="s">
        <v>167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14" t="s">
        <v>85</v>
      </c>
      <c r="BK542" s="227">
        <f>ROUND(I542*H542,2)</f>
        <v>0</v>
      </c>
      <c r="BL542" s="14" t="s">
        <v>233</v>
      </c>
      <c r="BM542" s="226" t="s">
        <v>1554</v>
      </c>
    </row>
    <row r="543" s="2" customFormat="1" ht="14.4" customHeight="1">
      <c r="A543" s="35"/>
      <c r="B543" s="36"/>
      <c r="C543" s="215" t="s">
        <v>1555</v>
      </c>
      <c r="D543" s="215" t="s">
        <v>169</v>
      </c>
      <c r="E543" s="216" t="s">
        <v>1556</v>
      </c>
      <c r="F543" s="217" t="s">
        <v>1557</v>
      </c>
      <c r="G543" s="218" t="s">
        <v>178</v>
      </c>
      <c r="H543" s="219">
        <v>63</v>
      </c>
      <c r="I543" s="220"/>
      <c r="J543" s="221">
        <f>ROUND(I543*H543,2)</f>
        <v>0</v>
      </c>
      <c r="K543" s="217" t="s">
        <v>173</v>
      </c>
      <c r="L543" s="41"/>
      <c r="M543" s="222" t="s">
        <v>1</v>
      </c>
      <c r="N543" s="223" t="s">
        <v>42</v>
      </c>
      <c r="O543" s="88"/>
      <c r="P543" s="224">
        <f>O543*H543</f>
        <v>0</v>
      </c>
      <c r="Q543" s="224">
        <v>0.00060999999999999997</v>
      </c>
      <c r="R543" s="224">
        <f>Q543*H543</f>
        <v>0.038429999999999999</v>
      </c>
      <c r="S543" s="224">
        <v>0</v>
      </c>
      <c r="T543" s="225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26" t="s">
        <v>233</v>
      </c>
      <c r="AT543" s="226" t="s">
        <v>169</v>
      </c>
      <c r="AU543" s="226" t="s">
        <v>87</v>
      </c>
      <c r="AY543" s="14" t="s">
        <v>167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14" t="s">
        <v>85</v>
      </c>
      <c r="BK543" s="227">
        <f>ROUND(I543*H543,2)</f>
        <v>0</v>
      </c>
      <c r="BL543" s="14" t="s">
        <v>233</v>
      </c>
      <c r="BM543" s="226" t="s">
        <v>1558</v>
      </c>
    </row>
    <row r="544" s="2" customFormat="1">
      <c r="A544" s="35"/>
      <c r="B544" s="36"/>
      <c r="C544" s="37"/>
      <c r="D544" s="238" t="s">
        <v>371</v>
      </c>
      <c r="E544" s="37"/>
      <c r="F544" s="239" t="s">
        <v>1498</v>
      </c>
      <c r="G544" s="37"/>
      <c r="H544" s="37"/>
      <c r="I544" s="240"/>
      <c r="J544" s="37"/>
      <c r="K544" s="37"/>
      <c r="L544" s="41"/>
      <c r="M544" s="241"/>
      <c r="N544" s="242"/>
      <c r="O544" s="88"/>
      <c r="P544" s="88"/>
      <c r="Q544" s="88"/>
      <c r="R544" s="88"/>
      <c r="S544" s="88"/>
      <c r="T544" s="89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4" t="s">
        <v>371</v>
      </c>
      <c r="AU544" s="14" t="s">
        <v>87</v>
      </c>
    </row>
    <row r="545" s="2" customFormat="1" ht="14.4" customHeight="1">
      <c r="A545" s="35"/>
      <c r="B545" s="36"/>
      <c r="C545" s="215" t="s">
        <v>1559</v>
      </c>
      <c r="D545" s="215" t="s">
        <v>169</v>
      </c>
      <c r="E545" s="216" t="s">
        <v>1560</v>
      </c>
      <c r="F545" s="217" t="s">
        <v>1561</v>
      </c>
      <c r="G545" s="218" t="s">
        <v>321</v>
      </c>
      <c r="H545" s="219">
        <v>106</v>
      </c>
      <c r="I545" s="220"/>
      <c r="J545" s="221">
        <f>ROUND(I545*H545,2)</f>
        <v>0</v>
      </c>
      <c r="K545" s="217" t="s">
        <v>173</v>
      </c>
      <c r="L545" s="41"/>
      <c r="M545" s="222" t="s">
        <v>1</v>
      </c>
      <c r="N545" s="223" t="s">
        <v>42</v>
      </c>
      <c r="O545" s="88"/>
      <c r="P545" s="224">
        <f>O545*H545</f>
        <v>0</v>
      </c>
      <c r="Q545" s="224">
        <v>0</v>
      </c>
      <c r="R545" s="224">
        <f>Q545*H545</f>
        <v>0</v>
      </c>
      <c r="S545" s="224">
        <v>0</v>
      </c>
      <c r="T545" s="225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26" t="s">
        <v>233</v>
      </c>
      <c r="AT545" s="226" t="s">
        <v>169</v>
      </c>
      <c r="AU545" s="226" t="s">
        <v>87</v>
      </c>
      <c r="AY545" s="14" t="s">
        <v>167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14" t="s">
        <v>85</v>
      </c>
      <c r="BK545" s="227">
        <f>ROUND(I545*H545,2)</f>
        <v>0</v>
      </c>
      <c r="BL545" s="14" t="s">
        <v>233</v>
      </c>
      <c r="BM545" s="226" t="s">
        <v>1562</v>
      </c>
    </row>
    <row r="546" s="2" customFormat="1" ht="14.4" customHeight="1">
      <c r="A546" s="35"/>
      <c r="B546" s="36"/>
      <c r="C546" s="215" t="s">
        <v>1563</v>
      </c>
      <c r="D546" s="215" t="s">
        <v>169</v>
      </c>
      <c r="E546" s="216" t="s">
        <v>1564</v>
      </c>
      <c r="F546" s="217" t="s">
        <v>1565</v>
      </c>
      <c r="G546" s="218" t="s">
        <v>178</v>
      </c>
      <c r="H546" s="219">
        <v>8.8000000000000007</v>
      </c>
      <c r="I546" s="220"/>
      <c r="J546" s="221">
        <f>ROUND(I546*H546,2)</f>
        <v>0</v>
      </c>
      <c r="K546" s="217" t="s">
        <v>173</v>
      </c>
      <c r="L546" s="41"/>
      <c r="M546" s="222" t="s">
        <v>1</v>
      </c>
      <c r="N546" s="223" t="s">
        <v>42</v>
      </c>
      <c r="O546" s="88"/>
      <c r="P546" s="224">
        <f>O546*H546</f>
        <v>0</v>
      </c>
      <c r="Q546" s="224">
        <v>0.00076999999999999996</v>
      </c>
      <c r="R546" s="224">
        <f>Q546*H546</f>
        <v>0.0067759999999999999</v>
      </c>
      <c r="S546" s="224">
        <v>0</v>
      </c>
      <c r="T546" s="225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26" t="s">
        <v>233</v>
      </c>
      <c r="AT546" s="226" t="s">
        <v>169</v>
      </c>
      <c r="AU546" s="226" t="s">
        <v>87</v>
      </c>
      <c r="AY546" s="14" t="s">
        <v>167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14" t="s">
        <v>85</v>
      </c>
      <c r="BK546" s="227">
        <f>ROUND(I546*H546,2)</f>
        <v>0</v>
      </c>
      <c r="BL546" s="14" t="s">
        <v>233</v>
      </c>
      <c r="BM546" s="226" t="s">
        <v>1566</v>
      </c>
    </row>
    <row r="547" s="2" customFormat="1" ht="14.4" customHeight="1">
      <c r="A547" s="35"/>
      <c r="B547" s="36"/>
      <c r="C547" s="215" t="s">
        <v>1567</v>
      </c>
      <c r="D547" s="215" t="s">
        <v>169</v>
      </c>
      <c r="E547" s="216" t="s">
        <v>1568</v>
      </c>
      <c r="F547" s="217" t="s">
        <v>1569</v>
      </c>
      <c r="G547" s="218" t="s">
        <v>178</v>
      </c>
      <c r="H547" s="219">
        <v>36.024999999999999</v>
      </c>
      <c r="I547" s="220"/>
      <c r="J547" s="221">
        <f>ROUND(I547*H547,2)</f>
        <v>0</v>
      </c>
      <c r="K547" s="217" t="s">
        <v>173</v>
      </c>
      <c r="L547" s="41"/>
      <c r="M547" s="222" t="s">
        <v>1</v>
      </c>
      <c r="N547" s="223" t="s">
        <v>42</v>
      </c>
      <c r="O547" s="88"/>
      <c r="P547" s="224">
        <f>O547*H547</f>
        <v>0</v>
      </c>
      <c r="Q547" s="224">
        <v>0.00092000000000000003</v>
      </c>
      <c r="R547" s="224">
        <f>Q547*H547</f>
        <v>0.033142999999999999</v>
      </c>
      <c r="S547" s="224">
        <v>0</v>
      </c>
      <c r="T547" s="225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26" t="s">
        <v>233</v>
      </c>
      <c r="AT547" s="226" t="s">
        <v>169</v>
      </c>
      <c r="AU547" s="226" t="s">
        <v>87</v>
      </c>
      <c r="AY547" s="14" t="s">
        <v>167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14" t="s">
        <v>85</v>
      </c>
      <c r="BK547" s="227">
        <f>ROUND(I547*H547,2)</f>
        <v>0</v>
      </c>
      <c r="BL547" s="14" t="s">
        <v>233</v>
      </c>
      <c r="BM547" s="226" t="s">
        <v>1570</v>
      </c>
    </row>
    <row r="548" s="2" customFormat="1" ht="19.8" customHeight="1">
      <c r="A548" s="35"/>
      <c r="B548" s="36"/>
      <c r="C548" s="215" t="s">
        <v>1571</v>
      </c>
      <c r="D548" s="215" t="s">
        <v>169</v>
      </c>
      <c r="E548" s="216" t="s">
        <v>1572</v>
      </c>
      <c r="F548" s="217" t="s">
        <v>1573</v>
      </c>
      <c r="G548" s="218" t="s">
        <v>321</v>
      </c>
      <c r="H548" s="219">
        <v>10</v>
      </c>
      <c r="I548" s="220"/>
      <c r="J548" s="221">
        <f>ROUND(I548*H548,2)</f>
        <v>0</v>
      </c>
      <c r="K548" s="217" t="s">
        <v>173</v>
      </c>
      <c r="L548" s="41"/>
      <c r="M548" s="222" t="s">
        <v>1</v>
      </c>
      <c r="N548" s="223" t="s">
        <v>42</v>
      </c>
      <c r="O548" s="88"/>
      <c r="P548" s="224">
        <f>O548*H548</f>
        <v>0</v>
      </c>
      <c r="Q548" s="224">
        <v>0.001</v>
      </c>
      <c r="R548" s="224">
        <f>Q548*H548</f>
        <v>0.01</v>
      </c>
      <c r="S548" s="224">
        <v>0</v>
      </c>
      <c r="T548" s="225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26" t="s">
        <v>233</v>
      </c>
      <c r="AT548" s="226" t="s">
        <v>169</v>
      </c>
      <c r="AU548" s="226" t="s">
        <v>87</v>
      </c>
      <c r="AY548" s="14" t="s">
        <v>167</v>
      </c>
      <c r="BE548" s="227">
        <f>IF(N548="základní",J548,0)</f>
        <v>0</v>
      </c>
      <c r="BF548" s="227">
        <f>IF(N548="snížená",J548,0)</f>
        <v>0</v>
      </c>
      <c r="BG548" s="227">
        <f>IF(N548="zákl. přenesená",J548,0)</f>
        <v>0</v>
      </c>
      <c r="BH548" s="227">
        <f>IF(N548="sníž. přenesená",J548,0)</f>
        <v>0</v>
      </c>
      <c r="BI548" s="227">
        <f>IF(N548="nulová",J548,0)</f>
        <v>0</v>
      </c>
      <c r="BJ548" s="14" t="s">
        <v>85</v>
      </c>
      <c r="BK548" s="227">
        <f>ROUND(I548*H548,2)</f>
        <v>0</v>
      </c>
      <c r="BL548" s="14" t="s">
        <v>233</v>
      </c>
      <c r="BM548" s="226" t="s">
        <v>1574</v>
      </c>
    </row>
    <row r="549" s="2" customFormat="1">
      <c r="A549" s="35"/>
      <c r="B549" s="36"/>
      <c r="C549" s="37"/>
      <c r="D549" s="238" t="s">
        <v>371</v>
      </c>
      <c r="E549" s="37"/>
      <c r="F549" s="239" t="s">
        <v>1498</v>
      </c>
      <c r="G549" s="37"/>
      <c r="H549" s="37"/>
      <c r="I549" s="240"/>
      <c r="J549" s="37"/>
      <c r="K549" s="37"/>
      <c r="L549" s="41"/>
      <c r="M549" s="241"/>
      <c r="N549" s="242"/>
      <c r="O549" s="88"/>
      <c r="P549" s="88"/>
      <c r="Q549" s="88"/>
      <c r="R549" s="88"/>
      <c r="S549" s="88"/>
      <c r="T549" s="89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T549" s="14" t="s">
        <v>371</v>
      </c>
      <c r="AU549" s="14" t="s">
        <v>87</v>
      </c>
    </row>
    <row r="550" s="2" customFormat="1" ht="14.4" customHeight="1">
      <c r="A550" s="35"/>
      <c r="B550" s="36"/>
      <c r="C550" s="215" t="s">
        <v>1575</v>
      </c>
      <c r="D550" s="215" t="s">
        <v>169</v>
      </c>
      <c r="E550" s="216" t="s">
        <v>1576</v>
      </c>
      <c r="F550" s="217" t="s">
        <v>1577</v>
      </c>
      <c r="G550" s="218" t="s">
        <v>178</v>
      </c>
      <c r="H550" s="219">
        <v>140.80000000000001</v>
      </c>
      <c r="I550" s="220"/>
      <c r="J550" s="221">
        <f>ROUND(I550*H550,2)</f>
        <v>0</v>
      </c>
      <c r="K550" s="217" t="s">
        <v>173</v>
      </c>
      <c r="L550" s="41"/>
      <c r="M550" s="222" t="s">
        <v>1</v>
      </c>
      <c r="N550" s="223" t="s">
        <v>42</v>
      </c>
      <c r="O550" s="88"/>
      <c r="P550" s="224">
        <f>O550*H550</f>
        <v>0</v>
      </c>
      <c r="Q550" s="224">
        <v>0.00092000000000000003</v>
      </c>
      <c r="R550" s="224">
        <f>Q550*H550</f>
        <v>0.12953600000000001</v>
      </c>
      <c r="S550" s="224">
        <v>0</v>
      </c>
      <c r="T550" s="225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26" t="s">
        <v>233</v>
      </c>
      <c r="AT550" s="226" t="s">
        <v>169</v>
      </c>
      <c r="AU550" s="226" t="s">
        <v>87</v>
      </c>
      <c r="AY550" s="14" t="s">
        <v>167</v>
      </c>
      <c r="BE550" s="227">
        <f>IF(N550="základní",J550,0)</f>
        <v>0</v>
      </c>
      <c r="BF550" s="227">
        <f>IF(N550="snížená",J550,0)</f>
        <v>0</v>
      </c>
      <c r="BG550" s="227">
        <f>IF(N550="zákl. přenesená",J550,0)</f>
        <v>0</v>
      </c>
      <c r="BH550" s="227">
        <f>IF(N550="sníž. přenesená",J550,0)</f>
        <v>0</v>
      </c>
      <c r="BI550" s="227">
        <f>IF(N550="nulová",J550,0)</f>
        <v>0</v>
      </c>
      <c r="BJ550" s="14" t="s">
        <v>85</v>
      </c>
      <c r="BK550" s="227">
        <f>ROUND(I550*H550,2)</f>
        <v>0</v>
      </c>
      <c r="BL550" s="14" t="s">
        <v>233</v>
      </c>
      <c r="BM550" s="226" t="s">
        <v>1578</v>
      </c>
    </row>
    <row r="551" s="2" customFormat="1">
      <c r="A551" s="35"/>
      <c r="B551" s="36"/>
      <c r="C551" s="37"/>
      <c r="D551" s="238" t="s">
        <v>371</v>
      </c>
      <c r="E551" s="37"/>
      <c r="F551" s="239" t="s">
        <v>1498</v>
      </c>
      <c r="G551" s="37"/>
      <c r="H551" s="37"/>
      <c r="I551" s="240"/>
      <c r="J551" s="37"/>
      <c r="K551" s="37"/>
      <c r="L551" s="41"/>
      <c r="M551" s="241"/>
      <c r="N551" s="242"/>
      <c r="O551" s="88"/>
      <c r="P551" s="88"/>
      <c r="Q551" s="88"/>
      <c r="R551" s="88"/>
      <c r="S551" s="88"/>
      <c r="T551" s="89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4" t="s">
        <v>371</v>
      </c>
      <c r="AU551" s="14" t="s">
        <v>87</v>
      </c>
    </row>
    <row r="552" s="2" customFormat="1" ht="14.4" customHeight="1">
      <c r="A552" s="35"/>
      <c r="B552" s="36"/>
      <c r="C552" s="215" t="s">
        <v>1579</v>
      </c>
      <c r="D552" s="215" t="s">
        <v>169</v>
      </c>
      <c r="E552" s="216" t="s">
        <v>1580</v>
      </c>
      <c r="F552" s="217" t="s">
        <v>1581</v>
      </c>
      <c r="G552" s="218" t="s">
        <v>321</v>
      </c>
      <c r="H552" s="219">
        <v>4</v>
      </c>
      <c r="I552" s="220"/>
      <c r="J552" s="221">
        <f>ROUND(I552*H552,2)</f>
        <v>0</v>
      </c>
      <c r="K552" s="217" t="s">
        <v>173</v>
      </c>
      <c r="L552" s="41"/>
      <c r="M552" s="222" t="s">
        <v>1</v>
      </c>
      <c r="N552" s="223" t="s">
        <v>42</v>
      </c>
      <c r="O552" s="88"/>
      <c r="P552" s="224">
        <f>O552*H552</f>
        <v>0</v>
      </c>
      <c r="Q552" s="224">
        <v>0.00019000000000000001</v>
      </c>
      <c r="R552" s="224">
        <f>Q552*H552</f>
        <v>0.00076000000000000004</v>
      </c>
      <c r="S552" s="224">
        <v>0</v>
      </c>
      <c r="T552" s="225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26" t="s">
        <v>233</v>
      </c>
      <c r="AT552" s="226" t="s">
        <v>169</v>
      </c>
      <c r="AU552" s="226" t="s">
        <v>87</v>
      </c>
      <c r="AY552" s="14" t="s">
        <v>167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14" t="s">
        <v>85</v>
      </c>
      <c r="BK552" s="227">
        <f>ROUND(I552*H552,2)</f>
        <v>0</v>
      </c>
      <c r="BL552" s="14" t="s">
        <v>233</v>
      </c>
      <c r="BM552" s="226" t="s">
        <v>1582</v>
      </c>
    </row>
    <row r="553" s="2" customFormat="1" ht="14.4" customHeight="1">
      <c r="A553" s="35"/>
      <c r="B553" s="36"/>
      <c r="C553" s="215" t="s">
        <v>1583</v>
      </c>
      <c r="D553" s="215" t="s">
        <v>169</v>
      </c>
      <c r="E553" s="216" t="s">
        <v>1584</v>
      </c>
      <c r="F553" s="217" t="s">
        <v>1585</v>
      </c>
      <c r="G553" s="218" t="s">
        <v>321</v>
      </c>
      <c r="H553" s="219">
        <v>8</v>
      </c>
      <c r="I553" s="220"/>
      <c r="J553" s="221">
        <f>ROUND(I553*H553,2)</f>
        <v>0</v>
      </c>
      <c r="K553" s="217" t="s">
        <v>173</v>
      </c>
      <c r="L553" s="41"/>
      <c r="M553" s="222" t="s">
        <v>1</v>
      </c>
      <c r="N553" s="223" t="s">
        <v>42</v>
      </c>
      <c r="O553" s="88"/>
      <c r="P553" s="224">
        <f>O553*H553</f>
        <v>0</v>
      </c>
      <c r="Q553" s="224">
        <v>0.00019000000000000001</v>
      </c>
      <c r="R553" s="224">
        <f>Q553*H553</f>
        <v>0.0015200000000000001</v>
      </c>
      <c r="S553" s="224">
        <v>0</v>
      </c>
      <c r="T553" s="225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26" t="s">
        <v>233</v>
      </c>
      <c r="AT553" s="226" t="s">
        <v>169</v>
      </c>
      <c r="AU553" s="226" t="s">
        <v>87</v>
      </c>
      <c r="AY553" s="14" t="s">
        <v>167</v>
      </c>
      <c r="BE553" s="227">
        <f>IF(N553="základní",J553,0)</f>
        <v>0</v>
      </c>
      <c r="BF553" s="227">
        <f>IF(N553="snížená",J553,0)</f>
        <v>0</v>
      </c>
      <c r="BG553" s="227">
        <f>IF(N553="zákl. přenesená",J553,0)</f>
        <v>0</v>
      </c>
      <c r="BH553" s="227">
        <f>IF(N553="sníž. přenesená",J553,0)</f>
        <v>0</v>
      </c>
      <c r="BI553" s="227">
        <f>IF(N553="nulová",J553,0)</f>
        <v>0</v>
      </c>
      <c r="BJ553" s="14" t="s">
        <v>85</v>
      </c>
      <c r="BK553" s="227">
        <f>ROUND(I553*H553,2)</f>
        <v>0</v>
      </c>
      <c r="BL553" s="14" t="s">
        <v>233</v>
      </c>
      <c r="BM553" s="226" t="s">
        <v>1586</v>
      </c>
    </row>
    <row r="554" s="2" customFormat="1">
      <c r="A554" s="35"/>
      <c r="B554" s="36"/>
      <c r="C554" s="37"/>
      <c r="D554" s="238" t="s">
        <v>371</v>
      </c>
      <c r="E554" s="37"/>
      <c r="F554" s="239" t="s">
        <v>1498</v>
      </c>
      <c r="G554" s="37"/>
      <c r="H554" s="37"/>
      <c r="I554" s="240"/>
      <c r="J554" s="37"/>
      <c r="K554" s="37"/>
      <c r="L554" s="41"/>
      <c r="M554" s="241"/>
      <c r="N554" s="242"/>
      <c r="O554" s="88"/>
      <c r="P554" s="88"/>
      <c r="Q554" s="88"/>
      <c r="R554" s="88"/>
      <c r="S554" s="88"/>
      <c r="T554" s="89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4" t="s">
        <v>371</v>
      </c>
      <c r="AU554" s="14" t="s">
        <v>87</v>
      </c>
    </row>
    <row r="555" s="2" customFormat="1" ht="14.4" customHeight="1">
      <c r="A555" s="35"/>
      <c r="B555" s="36"/>
      <c r="C555" s="215" t="s">
        <v>1587</v>
      </c>
      <c r="D555" s="215" t="s">
        <v>169</v>
      </c>
      <c r="E555" s="216" t="s">
        <v>1588</v>
      </c>
      <c r="F555" s="217" t="s">
        <v>1589</v>
      </c>
      <c r="G555" s="218" t="s">
        <v>178</v>
      </c>
      <c r="H555" s="219">
        <v>31</v>
      </c>
      <c r="I555" s="220"/>
      <c r="J555" s="221">
        <f>ROUND(I555*H555,2)</f>
        <v>0</v>
      </c>
      <c r="K555" s="217" t="s">
        <v>173</v>
      </c>
      <c r="L555" s="41"/>
      <c r="M555" s="222" t="s">
        <v>1</v>
      </c>
      <c r="N555" s="223" t="s">
        <v>42</v>
      </c>
      <c r="O555" s="88"/>
      <c r="P555" s="224">
        <f>O555*H555</f>
        <v>0</v>
      </c>
      <c r="Q555" s="224">
        <v>0.00085999999999999998</v>
      </c>
      <c r="R555" s="224">
        <f>Q555*H555</f>
        <v>0.02666</v>
      </c>
      <c r="S555" s="224">
        <v>0</v>
      </c>
      <c r="T555" s="225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26" t="s">
        <v>233</v>
      </c>
      <c r="AT555" s="226" t="s">
        <v>169</v>
      </c>
      <c r="AU555" s="226" t="s">
        <v>87</v>
      </c>
      <c r="AY555" s="14" t="s">
        <v>167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14" t="s">
        <v>85</v>
      </c>
      <c r="BK555" s="227">
        <f>ROUND(I555*H555,2)</f>
        <v>0</v>
      </c>
      <c r="BL555" s="14" t="s">
        <v>233</v>
      </c>
      <c r="BM555" s="226" t="s">
        <v>1590</v>
      </c>
    </row>
    <row r="556" s="2" customFormat="1">
      <c r="A556" s="35"/>
      <c r="B556" s="36"/>
      <c r="C556" s="37"/>
      <c r="D556" s="238" t="s">
        <v>371</v>
      </c>
      <c r="E556" s="37"/>
      <c r="F556" s="239" t="s">
        <v>1498</v>
      </c>
      <c r="G556" s="37"/>
      <c r="H556" s="37"/>
      <c r="I556" s="240"/>
      <c r="J556" s="37"/>
      <c r="K556" s="37"/>
      <c r="L556" s="41"/>
      <c r="M556" s="241"/>
      <c r="N556" s="242"/>
      <c r="O556" s="88"/>
      <c r="P556" s="88"/>
      <c r="Q556" s="88"/>
      <c r="R556" s="88"/>
      <c r="S556" s="88"/>
      <c r="T556" s="89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T556" s="14" t="s">
        <v>371</v>
      </c>
      <c r="AU556" s="14" t="s">
        <v>87</v>
      </c>
    </row>
    <row r="557" s="2" customFormat="1" ht="14.4" customHeight="1">
      <c r="A557" s="35"/>
      <c r="B557" s="36"/>
      <c r="C557" s="215" t="s">
        <v>1591</v>
      </c>
      <c r="D557" s="215" t="s">
        <v>169</v>
      </c>
      <c r="E557" s="216" t="s">
        <v>1592</v>
      </c>
      <c r="F557" s="217" t="s">
        <v>1593</v>
      </c>
      <c r="G557" s="218" t="s">
        <v>178</v>
      </c>
      <c r="H557" s="219">
        <v>72</v>
      </c>
      <c r="I557" s="220"/>
      <c r="J557" s="221">
        <f>ROUND(I557*H557,2)</f>
        <v>0</v>
      </c>
      <c r="K557" s="217" t="s">
        <v>173</v>
      </c>
      <c r="L557" s="41"/>
      <c r="M557" s="222" t="s">
        <v>1</v>
      </c>
      <c r="N557" s="223" t="s">
        <v>42</v>
      </c>
      <c r="O557" s="88"/>
      <c r="P557" s="224">
        <f>O557*H557</f>
        <v>0</v>
      </c>
      <c r="Q557" s="224">
        <v>0.00108</v>
      </c>
      <c r="R557" s="224">
        <f>Q557*H557</f>
        <v>0.077759999999999996</v>
      </c>
      <c r="S557" s="224">
        <v>0</v>
      </c>
      <c r="T557" s="225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26" t="s">
        <v>233</v>
      </c>
      <c r="AT557" s="226" t="s">
        <v>169</v>
      </c>
      <c r="AU557" s="226" t="s">
        <v>87</v>
      </c>
      <c r="AY557" s="14" t="s">
        <v>167</v>
      </c>
      <c r="BE557" s="227">
        <f>IF(N557="základní",J557,0)</f>
        <v>0</v>
      </c>
      <c r="BF557" s="227">
        <f>IF(N557="snížená",J557,0)</f>
        <v>0</v>
      </c>
      <c r="BG557" s="227">
        <f>IF(N557="zákl. přenesená",J557,0)</f>
        <v>0</v>
      </c>
      <c r="BH557" s="227">
        <f>IF(N557="sníž. přenesená",J557,0)</f>
        <v>0</v>
      </c>
      <c r="BI557" s="227">
        <f>IF(N557="nulová",J557,0)</f>
        <v>0</v>
      </c>
      <c r="BJ557" s="14" t="s">
        <v>85</v>
      </c>
      <c r="BK557" s="227">
        <f>ROUND(I557*H557,2)</f>
        <v>0</v>
      </c>
      <c r="BL557" s="14" t="s">
        <v>233</v>
      </c>
      <c r="BM557" s="226" t="s">
        <v>1594</v>
      </c>
    </row>
    <row r="558" s="2" customFormat="1">
      <c r="A558" s="35"/>
      <c r="B558" s="36"/>
      <c r="C558" s="37"/>
      <c r="D558" s="238" t="s">
        <v>371</v>
      </c>
      <c r="E558" s="37"/>
      <c r="F558" s="239" t="s">
        <v>1498</v>
      </c>
      <c r="G558" s="37"/>
      <c r="H558" s="37"/>
      <c r="I558" s="240"/>
      <c r="J558" s="37"/>
      <c r="K558" s="37"/>
      <c r="L558" s="41"/>
      <c r="M558" s="241"/>
      <c r="N558" s="242"/>
      <c r="O558" s="88"/>
      <c r="P558" s="88"/>
      <c r="Q558" s="88"/>
      <c r="R558" s="88"/>
      <c r="S558" s="88"/>
      <c r="T558" s="89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4" t="s">
        <v>371</v>
      </c>
      <c r="AU558" s="14" t="s">
        <v>87</v>
      </c>
    </row>
    <row r="559" s="2" customFormat="1" ht="14.4" customHeight="1">
      <c r="A559" s="35"/>
      <c r="B559" s="36"/>
      <c r="C559" s="215" t="s">
        <v>1595</v>
      </c>
      <c r="D559" s="215" t="s">
        <v>169</v>
      </c>
      <c r="E559" s="216" t="s">
        <v>1596</v>
      </c>
      <c r="F559" s="217" t="s">
        <v>1597</v>
      </c>
      <c r="G559" s="218" t="s">
        <v>228</v>
      </c>
      <c r="H559" s="219">
        <v>4.3490000000000002</v>
      </c>
      <c r="I559" s="220"/>
      <c r="J559" s="221">
        <f>ROUND(I559*H559,2)</f>
        <v>0</v>
      </c>
      <c r="K559" s="217" t="s">
        <v>173</v>
      </c>
      <c r="L559" s="41"/>
      <c r="M559" s="222" t="s">
        <v>1</v>
      </c>
      <c r="N559" s="223" t="s">
        <v>42</v>
      </c>
      <c r="O559" s="88"/>
      <c r="P559" s="224">
        <f>O559*H559</f>
        <v>0</v>
      </c>
      <c r="Q559" s="224">
        <v>0</v>
      </c>
      <c r="R559" s="224">
        <f>Q559*H559</f>
        <v>0</v>
      </c>
      <c r="S559" s="224">
        <v>0</v>
      </c>
      <c r="T559" s="225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26" t="s">
        <v>233</v>
      </c>
      <c r="AT559" s="226" t="s">
        <v>169</v>
      </c>
      <c r="AU559" s="226" t="s">
        <v>87</v>
      </c>
      <c r="AY559" s="14" t="s">
        <v>167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14" t="s">
        <v>85</v>
      </c>
      <c r="BK559" s="227">
        <f>ROUND(I559*H559,2)</f>
        <v>0</v>
      </c>
      <c r="BL559" s="14" t="s">
        <v>233</v>
      </c>
      <c r="BM559" s="226" t="s">
        <v>1598</v>
      </c>
    </row>
    <row r="560" s="12" customFormat="1" ht="22.8" customHeight="1">
      <c r="A560" s="12"/>
      <c r="B560" s="199"/>
      <c r="C560" s="200"/>
      <c r="D560" s="201" t="s">
        <v>76</v>
      </c>
      <c r="E560" s="213" t="s">
        <v>1599</v>
      </c>
      <c r="F560" s="213" t="s">
        <v>1600</v>
      </c>
      <c r="G560" s="200"/>
      <c r="H560" s="200"/>
      <c r="I560" s="203"/>
      <c r="J560" s="214">
        <f>BK560</f>
        <v>0</v>
      </c>
      <c r="K560" s="200"/>
      <c r="L560" s="205"/>
      <c r="M560" s="206"/>
      <c r="N560" s="207"/>
      <c r="O560" s="207"/>
      <c r="P560" s="208">
        <f>SUM(P561:P565)</f>
        <v>0</v>
      </c>
      <c r="Q560" s="207"/>
      <c r="R560" s="208">
        <f>SUM(R561:R565)</f>
        <v>0.17577472000000002</v>
      </c>
      <c r="S560" s="207"/>
      <c r="T560" s="209">
        <f>SUM(T561:T565)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10" t="s">
        <v>87</v>
      </c>
      <c r="AT560" s="211" t="s">
        <v>76</v>
      </c>
      <c r="AU560" s="211" t="s">
        <v>85</v>
      </c>
      <c r="AY560" s="210" t="s">
        <v>167</v>
      </c>
      <c r="BK560" s="212">
        <f>SUM(BK561:BK565)</f>
        <v>0</v>
      </c>
    </row>
    <row r="561" s="2" customFormat="1" ht="14.4" customHeight="1">
      <c r="A561" s="35"/>
      <c r="B561" s="36"/>
      <c r="C561" s="215" t="s">
        <v>1601</v>
      </c>
      <c r="D561" s="215" t="s">
        <v>169</v>
      </c>
      <c r="E561" s="216" t="s">
        <v>1602</v>
      </c>
      <c r="F561" s="217" t="s">
        <v>1603</v>
      </c>
      <c r="G561" s="218" t="s">
        <v>178</v>
      </c>
      <c r="H561" s="219">
        <v>139.59999999999999</v>
      </c>
      <c r="I561" s="220"/>
      <c r="J561" s="221">
        <f>ROUND(I561*H561,2)</f>
        <v>0</v>
      </c>
      <c r="K561" s="217" t="s">
        <v>173</v>
      </c>
      <c r="L561" s="41"/>
      <c r="M561" s="222" t="s">
        <v>1</v>
      </c>
      <c r="N561" s="223" t="s">
        <v>42</v>
      </c>
      <c r="O561" s="88"/>
      <c r="P561" s="224">
        <f>O561*H561</f>
        <v>0</v>
      </c>
      <c r="Q561" s="224">
        <v>1.0000000000000001E-05</v>
      </c>
      <c r="R561" s="224">
        <f>Q561*H561</f>
        <v>0.0013960000000000001</v>
      </c>
      <c r="S561" s="224">
        <v>0</v>
      </c>
      <c r="T561" s="225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26" t="s">
        <v>233</v>
      </c>
      <c r="AT561" s="226" t="s">
        <v>169</v>
      </c>
      <c r="AU561" s="226" t="s">
        <v>87</v>
      </c>
      <c r="AY561" s="14" t="s">
        <v>167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14" t="s">
        <v>85</v>
      </c>
      <c r="BK561" s="227">
        <f>ROUND(I561*H561,2)</f>
        <v>0</v>
      </c>
      <c r="BL561" s="14" t="s">
        <v>233</v>
      </c>
      <c r="BM561" s="226" t="s">
        <v>1604</v>
      </c>
    </row>
    <row r="562" s="2" customFormat="1" ht="14.4" customHeight="1">
      <c r="A562" s="35"/>
      <c r="B562" s="36"/>
      <c r="C562" s="228" t="s">
        <v>1605</v>
      </c>
      <c r="D562" s="228" t="s">
        <v>225</v>
      </c>
      <c r="E562" s="229" t="s">
        <v>1606</v>
      </c>
      <c r="F562" s="230" t="s">
        <v>1607</v>
      </c>
      <c r="G562" s="231" t="s">
        <v>178</v>
      </c>
      <c r="H562" s="232">
        <v>139.59999999999999</v>
      </c>
      <c r="I562" s="233"/>
      <c r="J562" s="234">
        <f>ROUND(I562*H562,2)</f>
        <v>0</v>
      </c>
      <c r="K562" s="230" t="s">
        <v>173</v>
      </c>
      <c r="L562" s="235"/>
      <c r="M562" s="236" t="s">
        <v>1</v>
      </c>
      <c r="N562" s="237" t="s">
        <v>42</v>
      </c>
      <c r="O562" s="88"/>
      <c r="P562" s="224">
        <f>O562*H562</f>
        <v>0</v>
      </c>
      <c r="Q562" s="224">
        <v>0.00010000000000000001</v>
      </c>
      <c r="R562" s="224">
        <f>Q562*H562</f>
        <v>0.01396</v>
      </c>
      <c r="S562" s="224">
        <v>0</v>
      </c>
      <c r="T562" s="225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26" t="s">
        <v>297</v>
      </c>
      <c r="AT562" s="226" t="s">
        <v>225</v>
      </c>
      <c r="AU562" s="226" t="s">
        <v>87</v>
      </c>
      <c r="AY562" s="14" t="s">
        <v>167</v>
      </c>
      <c r="BE562" s="227">
        <f>IF(N562="základní",J562,0)</f>
        <v>0</v>
      </c>
      <c r="BF562" s="227">
        <f>IF(N562="snížená",J562,0)</f>
        <v>0</v>
      </c>
      <c r="BG562" s="227">
        <f>IF(N562="zákl. přenesená",J562,0)</f>
        <v>0</v>
      </c>
      <c r="BH562" s="227">
        <f>IF(N562="sníž. přenesená",J562,0)</f>
        <v>0</v>
      </c>
      <c r="BI562" s="227">
        <f>IF(N562="nulová",J562,0)</f>
        <v>0</v>
      </c>
      <c r="BJ562" s="14" t="s">
        <v>85</v>
      </c>
      <c r="BK562" s="227">
        <f>ROUND(I562*H562,2)</f>
        <v>0</v>
      </c>
      <c r="BL562" s="14" t="s">
        <v>233</v>
      </c>
      <c r="BM562" s="226" t="s">
        <v>1608</v>
      </c>
    </row>
    <row r="563" s="2" customFormat="1" ht="19.8" customHeight="1">
      <c r="A563" s="35"/>
      <c r="B563" s="36"/>
      <c r="C563" s="215" t="s">
        <v>1609</v>
      </c>
      <c r="D563" s="215" t="s">
        <v>169</v>
      </c>
      <c r="E563" s="216" t="s">
        <v>1610</v>
      </c>
      <c r="F563" s="217" t="s">
        <v>1611</v>
      </c>
      <c r="G563" s="218" t="s">
        <v>186</v>
      </c>
      <c r="H563" s="219">
        <v>911.47000000000003</v>
      </c>
      <c r="I563" s="220"/>
      <c r="J563" s="221">
        <f>ROUND(I563*H563,2)</f>
        <v>0</v>
      </c>
      <c r="K563" s="217" t="s">
        <v>173</v>
      </c>
      <c r="L563" s="41"/>
      <c r="M563" s="222" t="s">
        <v>1</v>
      </c>
      <c r="N563" s="223" t="s">
        <v>42</v>
      </c>
      <c r="O563" s="88"/>
      <c r="P563" s="224">
        <f>O563*H563</f>
        <v>0</v>
      </c>
      <c r="Q563" s="224">
        <v>0</v>
      </c>
      <c r="R563" s="224">
        <f>Q563*H563</f>
        <v>0</v>
      </c>
      <c r="S563" s="224">
        <v>0</v>
      </c>
      <c r="T563" s="225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26" t="s">
        <v>233</v>
      </c>
      <c r="AT563" s="226" t="s">
        <v>169</v>
      </c>
      <c r="AU563" s="226" t="s">
        <v>87</v>
      </c>
      <c r="AY563" s="14" t="s">
        <v>167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14" t="s">
        <v>85</v>
      </c>
      <c r="BK563" s="227">
        <f>ROUND(I563*H563,2)</f>
        <v>0</v>
      </c>
      <c r="BL563" s="14" t="s">
        <v>233</v>
      </c>
      <c r="BM563" s="226" t="s">
        <v>1612</v>
      </c>
    </row>
    <row r="564" s="2" customFormat="1" ht="19.8" customHeight="1">
      <c r="A564" s="35"/>
      <c r="B564" s="36"/>
      <c r="C564" s="228" t="s">
        <v>1613</v>
      </c>
      <c r="D564" s="228" t="s">
        <v>225</v>
      </c>
      <c r="E564" s="229" t="s">
        <v>1614</v>
      </c>
      <c r="F564" s="230" t="s">
        <v>1615</v>
      </c>
      <c r="G564" s="231" t="s">
        <v>186</v>
      </c>
      <c r="H564" s="232">
        <v>1002.617</v>
      </c>
      <c r="I564" s="233"/>
      <c r="J564" s="234">
        <f>ROUND(I564*H564,2)</f>
        <v>0</v>
      </c>
      <c r="K564" s="230" t="s">
        <v>173</v>
      </c>
      <c r="L564" s="235"/>
      <c r="M564" s="236" t="s">
        <v>1</v>
      </c>
      <c r="N564" s="237" t="s">
        <v>42</v>
      </c>
      <c r="O564" s="88"/>
      <c r="P564" s="224">
        <f>O564*H564</f>
        <v>0</v>
      </c>
      <c r="Q564" s="224">
        <v>0.00016000000000000001</v>
      </c>
      <c r="R564" s="224">
        <f>Q564*H564</f>
        <v>0.16041872000000002</v>
      </c>
      <c r="S564" s="224">
        <v>0</v>
      </c>
      <c r="T564" s="225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26" t="s">
        <v>297</v>
      </c>
      <c r="AT564" s="226" t="s">
        <v>225</v>
      </c>
      <c r="AU564" s="226" t="s">
        <v>87</v>
      </c>
      <c r="AY564" s="14" t="s">
        <v>167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14" t="s">
        <v>85</v>
      </c>
      <c r="BK564" s="227">
        <f>ROUND(I564*H564,2)</f>
        <v>0</v>
      </c>
      <c r="BL564" s="14" t="s">
        <v>233</v>
      </c>
      <c r="BM564" s="226" t="s">
        <v>1616</v>
      </c>
    </row>
    <row r="565" s="2" customFormat="1" ht="14.4" customHeight="1">
      <c r="A565" s="35"/>
      <c r="B565" s="36"/>
      <c r="C565" s="215" t="s">
        <v>1617</v>
      </c>
      <c r="D565" s="215" t="s">
        <v>169</v>
      </c>
      <c r="E565" s="216" t="s">
        <v>1618</v>
      </c>
      <c r="F565" s="217" t="s">
        <v>1619</v>
      </c>
      <c r="G565" s="218" t="s">
        <v>228</v>
      </c>
      <c r="H565" s="219">
        <v>0.17599999999999999</v>
      </c>
      <c r="I565" s="220"/>
      <c r="J565" s="221">
        <f>ROUND(I565*H565,2)</f>
        <v>0</v>
      </c>
      <c r="K565" s="217" t="s">
        <v>173</v>
      </c>
      <c r="L565" s="41"/>
      <c r="M565" s="222" t="s">
        <v>1</v>
      </c>
      <c r="N565" s="223" t="s">
        <v>42</v>
      </c>
      <c r="O565" s="88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26" t="s">
        <v>233</v>
      </c>
      <c r="AT565" s="226" t="s">
        <v>169</v>
      </c>
      <c r="AU565" s="226" t="s">
        <v>87</v>
      </c>
      <c r="AY565" s="14" t="s">
        <v>167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14" t="s">
        <v>85</v>
      </c>
      <c r="BK565" s="227">
        <f>ROUND(I565*H565,2)</f>
        <v>0</v>
      </c>
      <c r="BL565" s="14" t="s">
        <v>233</v>
      </c>
      <c r="BM565" s="226" t="s">
        <v>1620</v>
      </c>
    </row>
    <row r="566" s="12" customFormat="1" ht="22.8" customHeight="1">
      <c r="A566" s="12"/>
      <c r="B566" s="199"/>
      <c r="C566" s="200"/>
      <c r="D566" s="201" t="s">
        <v>76</v>
      </c>
      <c r="E566" s="213" t="s">
        <v>1621</v>
      </c>
      <c r="F566" s="213" t="s">
        <v>1622</v>
      </c>
      <c r="G566" s="200"/>
      <c r="H566" s="200"/>
      <c r="I566" s="203"/>
      <c r="J566" s="214">
        <f>BK566</f>
        <v>0</v>
      </c>
      <c r="K566" s="200"/>
      <c r="L566" s="205"/>
      <c r="M566" s="206"/>
      <c r="N566" s="207"/>
      <c r="O566" s="207"/>
      <c r="P566" s="208">
        <f>SUM(P567:P644)</f>
        <v>0</v>
      </c>
      <c r="Q566" s="207"/>
      <c r="R566" s="208">
        <f>SUM(R567:R644)</f>
        <v>6.2042836900000005</v>
      </c>
      <c r="S566" s="207"/>
      <c r="T566" s="209">
        <f>SUM(T567:T644)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0" t="s">
        <v>87</v>
      </c>
      <c r="AT566" s="211" t="s">
        <v>76</v>
      </c>
      <c r="AU566" s="211" t="s">
        <v>85</v>
      </c>
      <c r="AY566" s="210" t="s">
        <v>167</v>
      </c>
      <c r="BK566" s="212">
        <f>SUM(BK567:BK644)</f>
        <v>0</v>
      </c>
    </row>
    <row r="567" s="2" customFormat="1" ht="14.4" customHeight="1">
      <c r="A567" s="35"/>
      <c r="B567" s="36"/>
      <c r="C567" s="215" t="s">
        <v>1623</v>
      </c>
      <c r="D567" s="215" t="s">
        <v>169</v>
      </c>
      <c r="E567" s="216" t="s">
        <v>1624</v>
      </c>
      <c r="F567" s="217" t="s">
        <v>1625</v>
      </c>
      <c r="G567" s="218" t="s">
        <v>178</v>
      </c>
      <c r="H567" s="219">
        <v>64.290000000000006</v>
      </c>
      <c r="I567" s="220"/>
      <c r="J567" s="221">
        <f>ROUND(I567*H567,2)</f>
        <v>0</v>
      </c>
      <c r="K567" s="217" t="s">
        <v>173</v>
      </c>
      <c r="L567" s="41"/>
      <c r="M567" s="222" t="s">
        <v>1</v>
      </c>
      <c r="N567" s="223" t="s">
        <v>42</v>
      </c>
      <c r="O567" s="88"/>
      <c r="P567" s="224">
        <f>O567*H567</f>
        <v>0</v>
      </c>
      <c r="Q567" s="224">
        <v>0</v>
      </c>
      <c r="R567" s="224">
        <f>Q567*H567</f>
        <v>0</v>
      </c>
      <c r="S567" s="224">
        <v>0</v>
      </c>
      <c r="T567" s="225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26" t="s">
        <v>233</v>
      </c>
      <c r="AT567" s="226" t="s">
        <v>169</v>
      </c>
      <c r="AU567" s="226" t="s">
        <v>87</v>
      </c>
      <c r="AY567" s="14" t="s">
        <v>167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14" t="s">
        <v>85</v>
      </c>
      <c r="BK567" s="227">
        <f>ROUND(I567*H567,2)</f>
        <v>0</v>
      </c>
      <c r="BL567" s="14" t="s">
        <v>233</v>
      </c>
      <c r="BM567" s="226" t="s">
        <v>1626</v>
      </c>
    </row>
    <row r="568" s="2" customFormat="1" ht="14.4" customHeight="1">
      <c r="A568" s="35"/>
      <c r="B568" s="36"/>
      <c r="C568" s="228" t="s">
        <v>1627</v>
      </c>
      <c r="D568" s="228" t="s">
        <v>225</v>
      </c>
      <c r="E568" s="229" t="s">
        <v>1628</v>
      </c>
      <c r="F568" s="230" t="s">
        <v>1629</v>
      </c>
      <c r="G568" s="231" t="s">
        <v>178</v>
      </c>
      <c r="H568" s="232">
        <v>70.718999999999994</v>
      </c>
      <c r="I568" s="233"/>
      <c r="J568" s="234">
        <f>ROUND(I568*H568,2)</f>
        <v>0</v>
      </c>
      <c r="K568" s="230" t="s">
        <v>1</v>
      </c>
      <c r="L568" s="235"/>
      <c r="M568" s="236" t="s">
        <v>1</v>
      </c>
      <c r="N568" s="237" t="s">
        <v>42</v>
      </c>
      <c r="O568" s="88"/>
      <c r="P568" s="224">
        <f>O568*H568</f>
        <v>0</v>
      </c>
      <c r="Q568" s="224">
        <v>0</v>
      </c>
      <c r="R568" s="224">
        <f>Q568*H568</f>
        <v>0</v>
      </c>
      <c r="S568" s="224">
        <v>0</v>
      </c>
      <c r="T568" s="225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26" t="s">
        <v>297</v>
      </c>
      <c r="AT568" s="226" t="s">
        <v>225</v>
      </c>
      <c r="AU568" s="226" t="s">
        <v>87</v>
      </c>
      <c r="AY568" s="14" t="s">
        <v>167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14" t="s">
        <v>85</v>
      </c>
      <c r="BK568" s="227">
        <f>ROUND(I568*H568,2)</f>
        <v>0</v>
      </c>
      <c r="BL568" s="14" t="s">
        <v>233</v>
      </c>
      <c r="BM568" s="226" t="s">
        <v>1630</v>
      </c>
    </row>
    <row r="569" s="2" customFormat="1">
      <c r="A569" s="35"/>
      <c r="B569" s="36"/>
      <c r="C569" s="37"/>
      <c r="D569" s="238" t="s">
        <v>371</v>
      </c>
      <c r="E569" s="37"/>
      <c r="F569" s="239" t="s">
        <v>372</v>
      </c>
      <c r="G569" s="37"/>
      <c r="H569" s="37"/>
      <c r="I569" s="240"/>
      <c r="J569" s="37"/>
      <c r="K569" s="37"/>
      <c r="L569" s="41"/>
      <c r="M569" s="241"/>
      <c r="N569" s="242"/>
      <c r="O569" s="88"/>
      <c r="P569" s="88"/>
      <c r="Q569" s="88"/>
      <c r="R569" s="88"/>
      <c r="S569" s="88"/>
      <c r="T569" s="89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T569" s="14" t="s">
        <v>371</v>
      </c>
      <c r="AU569" s="14" t="s">
        <v>87</v>
      </c>
    </row>
    <row r="570" s="2" customFormat="1" ht="14.4" customHeight="1">
      <c r="A570" s="35"/>
      <c r="B570" s="36"/>
      <c r="C570" s="215" t="s">
        <v>1631</v>
      </c>
      <c r="D570" s="215" t="s">
        <v>169</v>
      </c>
      <c r="E570" s="216" t="s">
        <v>1632</v>
      </c>
      <c r="F570" s="217" t="s">
        <v>1633</v>
      </c>
      <c r="G570" s="218" t="s">
        <v>321</v>
      </c>
      <c r="H570" s="219">
        <v>3</v>
      </c>
      <c r="I570" s="220"/>
      <c r="J570" s="221">
        <f>ROUND(I570*H570,2)</f>
        <v>0</v>
      </c>
      <c r="K570" s="217" t="s">
        <v>173</v>
      </c>
      <c r="L570" s="41"/>
      <c r="M570" s="222" t="s">
        <v>1</v>
      </c>
      <c r="N570" s="223" t="s">
        <v>42</v>
      </c>
      <c r="O570" s="88"/>
      <c r="P570" s="224">
        <f>O570*H570</f>
        <v>0</v>
      </c>
      <c r="Q570" s="224">
        <v>0.00044000000000000002</v>
      </c>
      <c r="R570" s="224">
        <f>Q570*H570</f>
        <v>0.00132</v>
      </c>
      <c r="S570" s="224">
        <v>0</v>
      </c>
      <c r="T570" s="225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26" t="s">
        <v>233</v>
      </c>
      <c r="AT570" s="226" t="s">
        <v>169</v>
      </c>
      <c r="AU570" s="226" t="s">
        <v>87</v>
      </c>
      <c r="AY570" s="14" t="s">
        <v>167</v>
      </c>
      <c r="BE570" s="227">
        <f>IF(N570="základní",J570,0)</f>
        <v>0</v>
      </c>
      <c r="BF570" s="227">
        <f>IF(N570="snížená",J570,0)</f>
        <v>0</v>
      </c>
      <c r="BG570" s="227">
        <f>IF(N570="zákl. přenesená",J570,0)</f>
        <v>0</v>
      </c>
      <c r="BH570" s="227">
        <f>IF(N570="sníž. přenesená",J570,0)</f>
        <v>0</v>
      </c>
      <c r="BI570" s="227">
        <f>IF(N570="nulová",J570,0)</f>
        <v>0</v>
      </c>
      <c r="BJ570" s="14" t="s">
        <v>85</v>
      </c>
      <c r="BK570" s="227">
        <f>ROUND(I570*H570,2)</f>
        <v>0</v>
      </c>
      <c r="BL570" s="14" t="s">
        <v>233</v>
      </c>
      <c r="BM570" s="226" t="s">
        <v>1634</v>
      </c>
    </row>
    <row r="571" s="2" customFormat="1" ht="19.8" customHeight="1">
      <c r="A571" s="35"/>
      <c r="B571" s="36"/>
      <c r="C571" s="228" t="s">
        <v>1635</v>
      </c>
      <c r="D571" s="228" t="s">
        <v>225</v>
      </c>
      <c r="E571" s="229" t="s">
        <v>1636</v>
      </c>
      <c r="F571" s="230" t="s">
        <v>1637</v>
      </c>
      <c r="G571" s="231" t="s">
        <v>321</v>
      </c>
      <c r="H571" s="232">
        <v>3</v>
      </c>
      <c r="I571" s="233"/>
      <c r="J571" s="234">
        <f>ROUND(I571*H571,2)</f>
        <v>0</v>
      </c>
      <c r="K571" s="230" t="s">
        <v>173</v>
      </c>
      <c r="L571" s="235"/>
      <c r="M571" s="236" t="s">
        <v>1</v>
      </c>
      <c r="N571" s="237" t="s">
        <v>42</v>
      </c>
      <c r="O571" s="88"/>
      <c r="P571" s="224">
        <f>O571*H571</f>
        <v>0</v>
      </c>
      <c r="Q571" s="224">
        <v>0.051999999999999998</v>
      </c>
      <c r="R571" s="224">
        <f>Q571*H571</f>
        <v>0.156</v>
      </c>
      <c r="S571" s="224">
        <v>0</v>
      </c>
      <c r="T571" s="225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26" t="s">
        <v>297</v>
      </c>
      <c r="AT571" s="226" t="s">
        <v>225</v>
      </c>
      <c r="AU571" s="226" t="s">
        <v>87</v>
      </c>
      <c r="AY571" s="14" t="s">
        <v>167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14" t="s">
        <v>85</v>
      </c>
      <c r="BK571" s="227">
        <f>ROUND(I571*H571,2)</f>
        <v>0</v>
      </c>
      <c r="BL571" s="14" t="s">
        <v>233</v>
      </c>
      <c r="BM571" s="226" t="s">
        <v>1638</v>
      </c>
    </row>
    <row r="572" s="2" customFormat="1">
      <c r="A572" s="35"/>
      <c r="B572" s="36"/>
      <c r="C572" s="37"/>
      <c r="D572" s="238" t="s">
        <v>371</v>
      </c>
      <c r="E572" s="37"/>
      <c r="F572" s="239" t="s">
        <v>372</v>
      </c>
      <c r="G572" s="37"/>
      <c r="H572" s="37"/>
      <c r="I572" s="240"/>
      <c r="J572" s="37"/>
      <c r="K572" s="37"/>
      <c r="L572" s="41"/>
      <c r="M572" s="241"/>
      <c r="N572" s="242"/>
      <c r="O572" s="88"/>
      <c r="P572" s="88"/>
      <c r="Q572" s="88"/>
      <c r="R572" s="88"/>
      <c r="S572" s="88"/>
      <c r="T572" s="89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4" t="s">
        <v>371</v>
      </c>
      <c r="AU572" s="14" t="s">
        <v>87</v>
      </c>
    </row>
    <row r="573" s="2" customFormat="1" ht="14.4" customHeight="1">
      <c r="A573" s="35"/>
      <c r="B573" s="36"/>
      <c r="C573" s="215" t="s">
        <v>1639</v>
      </c>
      <c r="D573" s="215" t="s">
        <v>169</v>
      </c>
      <c r="E573" s="216" t="s">
        <v>1640</v>
      </c>
      <c r="F573" s="217" t="s">
        <v>1641</v>
      </c>
      <c r="G573" s="218" t="s">
        <v>186</v>
      </c>
      <c r="H573" s="219">
        <v>3.75</v>
      </c>
      <c r="I573" s="220"/>
      <c r="J573" s="221">
        <f>ROUND(I573*H573,2)</f>
        <v>0</v>
      </c>
      <c r="K573" s="217" t="s">
        <v>173</v>
      </c>
      <c r="L573" s="41"/>
      <c r="M573" s="222" t="s">
        <v>1</v>
      </c>
      <c r="N573" s="223" t="s">
        <v>42</v>
      </c>
      <c r="O573" s="88"/>
      <c r="P573" s="224">
        <f>O573*H573</f>
        <v>0</v>
      </c>
      <c r="Q573" s="224">
        <v>0.00027</v>
      </c>
      <c r="R573" s="224">
        <f>Q573*H573</f>
        <v>0.0010125</v>
      </c>
      <c r="S573" s="224">
        <v>0</v>
      </c>
      <c r="T573" s="225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26" t="s">
        <v>233</v>
      </c>
      <c r="AT573" s="226" t="s">
        <v>169</v>
      </c>
      <c r="AU573" s="226" t="s">
        <v>87</v>
      </c>
      <c r="AY573" s="14" t="s">
        <v>167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14" t="s">
        <v>85</v>
      </c>
      <c r="BK573" s="227">
        <f>ROUND(I573*H573,2)</f>
        <v>0</v>
      </c>
      <c r="BL573" s="14" t="s">
        <v>233</v>
      </c>
      <c r="BM573" s="226" t="s">
        <v>1642</v>
      </c>
    </row>
    <row r="574" s="2" customFormat="1" ht="14.4" customHeight="1">
      <c r="A574" s="35"/>
      <c r="B574" s="36"/>
      <c r="C574" s="228" t="s">
        <v>1643</v>
      </c>
      <c r="D574" s="228" t="s">
        <v>225</v>
      </c>
      <c r="E574" s="229" t="s">
        <v>1644</v>
      </c>
      <c r="F574" s="230" t="s">
        <v>1645</v>
      </c>
      <c r="G574" s="231" t="s">
        <v>186</v>
      </c>
      <c r="H574" s="232">
        <v>3.75</v>
      </c>
      <c r="I574" s="233"/>
      <c r="J574" s="234">
        <f>ROUND(I574*H574,2)</f>
        <v>0</v>
      </c>
      <c r="K574" s="230" t="s">
        <v>173</v>
      </c>
      <c r="L574" s="235"/>
      <c r="M574" s="236" t="s">
        <v>1</v>
      </c>
      <c r="N574" s="237" t="s">
        <v>42</v>
      </c>
      <c r="O574" s="88"/>
      <c r="P574" s="224">
        <f>O574*H574</f>
        <v>0</v>
      </c>
      <c r="Q574" s="224">
        <v>0.036810000000000002</v>
      </c>
      <c r="R574" s="224">
        <f>Q574*H574</f>
        <v>0.13803750000000001</v>
      </c>
      <c r="S574" s="224">
        <v>0</v>
      </c>
      <c r="T574" s="225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26" t="s">
        <v>297</v>
      </c>
      <c r="AT574" s="226" t="s">
        <v>225</v>
      </c>
      <c r="AU574" s="226" t="s">
        <v>87</v>
      </c>
      <c r="AY574" s="14" t="s">
        <v>167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14" t="s">
        <v>85</v>
      </c>
      <c r="BK574" s="227">
        <f>ROUND(I574*H574,2)</f>
        <v>0</v>
      </c>
      <c r="BL574" s="14" t="s">
        <v>233</v>
      </c>
      <c r="BM574" s="226" t="s">
        <v>1646</v>
      </c>
    </row>
    <row r="575" s="2" customFormat="1">
      <c r="A575" s="35"/>
      <c r="B575" s="36"/>
      <c r="C575" s="37"/>
      <c r="D575" s="238" t="s">
        <v>371</v>
      </c>
      <c r="E575" s="37"/>
      <c r="F575" s="239" t="s">
        <v>1647</v>
      </c>
      <c r="G575" s="37"/>
      <c r="H575" s="37"/>
      <c r="I575" s="240"/>
      <c r="J575" s="37"/>
      <c r="K575" s="37"/>
      <c r="L575" s="41"/>
      <c r="M575" s="241"/>
      <c r="N575" s="242"/>
      <c r="O575" s="88"/>
      <c r="P575" s="88"/>
      <c r="Q575" s="88"/>
      <c r="R575" s="88"/>
      <c r="S575" s="88"/>
      <c r="T575" s="89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T575" s="14" t="s">
        <v>371</v>
      </c>
      <c r="AU575" s="14" t="s">
        <v>87</v>
      </c>
    </row>
    <row r="576" s="2" customFormat="1" ht="14.4" customHeight="1">
      <c r="A576" s="35"/>
      <c r="B576" s="36"/>
      <c r="C576" s="215" t="s">
        <v>1648</v>
      </c>
      <c r="D576" s="215" t="s">
        <v>169</v>
      </c>
      <c r="E576" s="216" t="s">
        <v>1649</v>
      </c>
      <c r="F576" s="217" t="s">
        <v>1650</v>
      </c>
      <c r="G576" s="218" t="s">
        <v>186</v>
      </c>
      <c r="H576" s="219">
        <v>123.75</v>
      </c>
      <c r="I576" s="220"/>
      <c r="J576" s="221">
        <f>ROUND(I576*H576,2)</f>
        <v>0</v>
      </c>
      <c r="K576" s="217" t="s">
        <v>173</v>
      </c>
      <c r="L576" s="41"/>
      <c r="M576" s="222" t="s">
        <v>1</v>
      </c>
      <c r="N576" s="223" t="s">
        <v>42</v>
      </c>
      <c r="O576" s="88"/>
      <c r="P576" s="224">
        <f>O576*H576</f>
        <v>0</v>
      </c>
      <c r="Q576" s="224">
        <v>0.00025999999999999998</v>
      </c>
      <c r="R576" s="224">
        <f>Q576*H576</f>
        <v>0.032174999999999995</v>
      </c>
      <c r="S576" s="224">
        <v>0</v>
      </c>
      <c r="T576" s="225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26" t="s">
        <v>233</v>
      </c>
      <c r="AT576" s="226" t="s">
        <v>169</v>
      </c>
      <c r="AU576" s="226" t="s">
        <v>87</v>
      </c>
      <c r="AY576" s="14" t="s">
        <v>167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14" t="s">
        <v>85</v>
      </c>
      <c r="BK576" s="227">
        <f>ROUND(I576*H576,2)</f>
        <v>0</v>
      </c>
      <c r="BL576" s="14" t="s">
        <v>233</v>
      </c>
      <c r="BM576" s="226" t="s">
        <v>1651</v>
      </c>
    </row>
    <row r="577" s="2" customFormat="1" ht="14.4" customHeight="1">
      <c r="A577" s="35"/>
      <c r="B577" s="36"/>
      <c r="C577" s="228" t="s">
        <v>1652</v>
      </c>
      <c r="D577" s="228" t="s">
        <v>225</v>
      </c>
      <c r="E577" s="229" t="s">
        <v>1653</v>
      </c>
      <c r="F577" s="230" t="s">
        <v>1654</v>
      </c>
      <c r="G577" s="231" t="s">
        <v>186</v>
      </c>
      <c r="H577" s="232">
        <v>96.875</v>
      </c>
      <c r="I577" s="233"/>
      <c r="J577" s="234">
        <f>ROUND(I577*H577,2)</f>
        <v>0</v>
      </c>
      <c r="K577" s="230" t="s">
        <v>173</v>
      </c>
      <c r="L577" s="235"/>
      <c r="M577" s="236" t="s">
        <v>1</v>
      </c>
      <c r="N577" s="237" t="s">
        <v>42</v>
      </c>
      <c r="O577" s="88"/>
      <c r="P577" s="224">
        <f>O577*H577</f>
        <v>0</v>
      </c>
      <c r="Q577" s="224">
        <v>0.036110000000000003</v>
      </c>
      <c r="R577" s="224">
        <f>Q577*H577</f>
        <v>3.4981562500000005</v>
      </c>
      <c r="S577" s="224">
        <v>0</v>
      </c>
      <c r="T577" s="225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26" t="s">
        <v>297</v>
      </c>
      <c r="AT577" s="226" t="s">
        <v>225</v>
      </c>
      <c r="AU577" s="226" t="s">
        <v>87</v>
      </c>
      <c r="AY577" s="14" t="s">
        <v>167</v>
      </c>
      <c r="BE577" s="227">
        <f>IF(N577="základní",J577,0)</f>
        <v>0</v>
      </c>
      <c r="BF577" s="227">
        <f>IF(N577="snížená",J577,0)</f>
        <v>0</v>
      </c>
      <c r="BG577" s="227">
        <f>IF(N577="zákl. přenesená",J577,0)</f>
        <v>0</v>
      </c>
      <c r="BH577" s="227">
        <f>IF(N577="sníž. přenesená",J577,0)</f>
        <v>0</v>
      </c>
      <c r="BI577" s="227">
        <f>IF(N577="nulová",J577,0)</f>
        <v>0</v>
      </c>
      <c r="BJ577" s="14" t="s">
        <v>85</v>
      </c>
      <c r="BK577" s="227">
        <f>ROUND(I577*H577,2)</f>
        <v>0</v>
      </c>
      <c r="BL577" s="14" t="s">
        <v>233</v>
      </c>
      <c r="BM577" s="226" t="s">
        <v>1655</v>
      </c>
    </row>
    <row r="578" s="2" customFormat="1">
      <c r="A578" s="35"/>
      <c r="B578" s="36"/>
      <c r="C578" s="37"/>
      <c r="D578" s="238" t="s">
        <v>371</v>
      </c>
      <c r="E578" s="37"/>
      <c r="F578" s="239" t="s">
        <v>1656</v>
      </c>
      <c r="G578" s="37"/>
      <c r="H578" s="37"/>
      <c r="I578" s="240"/>
      <c r="J578" s="37"/>
      <c r="K578" s="37"/>
      <c r="L578" s="41"/>
      <c r="M578" s="241"/>
      <c r="N578" s="242"/>
      <c r="O578" s="88"/>
      <c r="P578" s="88"/>
      <c r="Q578" s="88"/>
      <c r="R578" s="88"/>
      <c r="S578" s="88"/>
      <c r="T578" s="89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4" t="s">
        <v>371</v>
      </c>
      <c r="AU578" s="14" t="s">
        <v>87</v>
      </c>
    </row>
    <row r="579" s="2" customFormat="1" ht="14.4" customHeight="1">
      <c r="A579" s="35"/>
      <c r="B579" s="36"/>
      <c r="C579" s="228" t="s">
        <v>1657</v>
      </c>
      <c r="D579" s="228" t="s">
        <v>225</v>
      </c>
      <c r="E579" s="229" t="s">
        <v>1658</v>
      </c>
      <c r="F579" s="230" t="s">
        <v>1659</v>
      </c>
      <c r="G579" s="231" t="s">
        <v>186</v>
      </c>
      <c r="H579" s="232">
        <v>26.875</v>
      </c>
      <c r="I579" s="233"/>
      <c r="J579" s="234">
        <f>ROUND(I579*H579,2)</f>
        <v>0</v>
      </c>
      <c r="K579" s="230" t="s">
        <v>173</v>
      </c>
      <c r="L579" s="235"/>
      <c r="M579" s="236" t="s">
        <v>1</v>
      </c>
      <c r="N579" s="237" t="s">
        <v>42</v>
      </c>
      <c r="O579" s="88"/>
      <c r="P579" s="224">
        <f>O579*H579</f>
        <v>0</v>
      </c>
      <c r="Q579" s="224">
        <v>0.0287</v>
      </c>
      <c r="R579" s="224">
        <f>Q579*H579</f>
        <v>0.77131249999999996</v>
      </c>
      <c r="S579" s="224">
        <v>0</v>
      </c>
      <c r="T579" s="225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26" t="s">
        <v>297</v>
      </c>
      <c r="AT579" s="226" t="s">
        <v>225</v>
      </c>
      <c r="AU579" s="226" t="s">
        <v>87</v>
      </c>
      <c r="AY579" s="14" t="s">
        <v>167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14" t="s">
        <v>85</v>
      </c>
      <c r="BK579" s="227">
        <f>ROUND(I579*H579,2)</f>
        <v>0</v>
      </c>
      <c r="BL579" s="14" t="s">
        <v>233</v>
      </c>
      <c r="BM579" s="226" t="s">
        <v>1660</v>
      </c>
    </row>
    <row r="580" s="2" customFormat="1">
      <c r="A580" s="35"/>
      <c r="B580" s="36"/>
      <c r="C580" s="37"/>
      <c r="D580" s="238" t="s">
        <v>371</v>
      </c>
      <c r="E580" s="37"/>
      <c r="F580" s="239" t="s">
        <v>1661</v>
      </c>
      <c r="G580" s="37"/>
      <c r="H580" s="37"/>
      <c r="I580" s="240"/>
      <c r="J580" s="37"/>
      <c r="K580" s="37"/>
      <c r="L580" s="41"/>
      <c r="M580" s="241"/>
      <c r="N580" s="242"/>
      <c r="O580" s="88"/>
      <c r="P580" s="88"/>
      <c r="Q580" s="88"/>
      <c r="R580" s="88"/>
      <c r="S580" s="88"/>
      <c r="T580" s="89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4" t="s">
        <v>371</v>
      </c>
      <c r="AU580" s="14" t="s">
        <v>87</v>
      </c>
    </row>
    <row r="581" s="2" customFormat="1" ht="14.4" customHeight="1">
      <c r="A581" s="35"/>
      <c r="B581" s="36"/>
      <c r="C581" s="215" t="s">
        <v>1662</v>
      </c>
      <c r="D581" s="215" t="s">
        <v>169</v>
      </c>
      <c r="E581" s="216" t="s">
        <v>1663</v>
      </c>
      <c r="F581" s="217" t="s">
        <v>1664</v>
      </c>
      <c r="G581" s="218" t="s">
        <v>321</v>
      </c>
      <c r="H581" s="219">
        <v>7</v>
      </c>
      <c r="I581" s="220"/>
      <c r="J581" s="221">
        <f>ROUND(I581*H581,2)</f>
        <v>0</v>
      </c>
      <c r="K581" s="217" t="s">
        <v>173</v>
      </c>
      <c r="L581" s="41"/>
      <c r="M581" s="222" t="s">
        <v>1</v>
      </c>
      <c r="N581" s="223" t="s">
        <v>42</v>
      </c>
      <c r="O581" s="88"/>
      <c r="P581" s="224">
        <f>O581*H581</f>
        <v>0</v>
      </c>
      <c r="Q581" s="224">
        <v>0.00027</v>
      </c>
      <c r="R581" s="224">
        <f>Q581*H581</f>
        <v>0.00189</v>
      </c>
      <c r="S581" s="224">
        <v>0</v>
      </c>
      <c r="T581" s="225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26" t="s">
        <v>233</v>
      </c>
      <c r="AT581" s="226" t="s">
        <v>169</v>
      </c>
      <c r="AU581" s="226" t="s">
        <v>87</v>
      </c>
      <c r="AY581" s="14" t="s">
        <v>167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14" t="s">
        <v>85</v>
      </c>
      <c r="BK581" s="227">
        <f>ROUND(I581*H581,2)</f>
        <v>0</v>
      </c>
      <c r="BL581" s="14" t="s">
        <v>233</v>
      </c>
      <c r="BM581" s="226" t="s">
        <v>1665</v>
      </c>
    </row>
    <row r="582" s="2" customFormat="1" ht="14.4" customHeight="1">
      <c r="A582" s="35"/>
      <c r="B582" s="36"/>
      <c r="C582" s="228" t="s">
        <v>1666</v>
      </c>
      <c r="D582" s="228" t="s">
        <v>225</v>
      </c>
      <c r="E582" s="229" t="s">
        <v>1667</v>
      </c>
      <c r="F582" s="230" t="s">
        <v>1668</v>
      </c>
      <c r="G582" s="231" t="s">
        <v>186</v>
      </c>
      <c r="H582" s="232">
        <v>6.5629999999999997</v>
      </c>
      <c r="I582" s="233"/>
      <c r="J582" s="234">
        <f>ROUND(I582*H582,2)</f>
        <v>0</v>
      </c>
      <c r="K582" s="230" t="s">
        <v>173</v>
      </c>
      <c r="L582" s="235"/>
      <c r="M582" s="236" t="s">
        <v>1</v>
      </c>
      <c r="N582" s="237" t="s">
        <v>42</v>
      </c>
      <c r="O582" s="88"/>
      <c r="P582" s="224">
        <f>O582*H582</f>
        <v>0</v>
      </c>
      <c r="Q582" s="224">
        <v>0.040280000000000003</v>
      </c>
      <c r="R582" s="224">
        <f>Q582*H582</f>
        <v>0.26435764</v>
      </c>
      <c r="S582" s="224">
        <v>0</v>
      </c>
      <c r="T582" s="225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26" t="s">
        <v>297</v>
      </c>
      <c r="AT582" s="226" t="s">
        <v>225</v>
      </c>
      <c r="AU582" s="226" t="s">
        <v>87</v>
      </c>
      <c r="AY582" s="14" t="s">
        <v>167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14" t="s">
        <v>85</v>
      </c>
      <c r="BK582" s="227">
        <f>ROUND(I582*H582,2)</f>
        <v>0</v>
      </c>
      <c r="BL582" s="14" t="s">
        <v>233</v>
      </c>
      <c r="BM582" s="226" t="s">
        <v>1669</v>
      </c>
    </row>
    <row r="583" s="2" customFormat="1">
      <c r="A583" s="35"/>
      <c r="B583" s="36"/>
      <c r="C583" s="37"/>
      <c r="D583" s="238" t="s">
        <v>371</v>
      </c>
      <c r="E583" s="37"/>
      <c r="F583" s="239" t="s">
        <v>1670</v>
      </c>
      <c r="G583" s="37"/>
      <c r="H583" s="37"/>
      <c r="I583" s="240"/>
      <c r="J583" s="37"/>
      <c r="K583" s="37"/>
      <c r="L583" s="41"/>
      <c r="M583" s="241"/>
      <c r="N583" s="242"/>
      <c r="O583" s="88"/>
      <c r="P583" s="88"/>
      <c r="Q583" s="88"/>
      <c r="R583" s="88"/>
      <c r="S583" s="88"/>
      <c r="T583" s="89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4" t="s">
        <v>371</v>
      </c>
      <c r="AU583" s="14" t="s">
        <v>87</v>
      </c>
    </row>
    <row r="584" s="2" customFormat="1" ht="14.4" customHeight="1">
      <c r="A584" s="35"/>
      <c r="B584" s="36"/>
      <c r="C584" s="215" t="s">
        <v>1671</v>
      </c>
      <c r="D584" s="215" t="s">
        <v>169</v>
      </c>
      <c r="E584" s="216" t="s">
        <v>1672</v>
      </c>
      <c r="F584" s="217" t="s">
        <v>1673</v>
      </c>
      <c r="G584" s="218" t="s">
        <v>178</v>
      </c>
      <c r="H584" s="219">
        <v>53</v>
      </c>
      <c r="I584" s="220"/>
      <c r="J584" s="221">
        <f>ROUND(I584*H584,2)</f>
        <v>0</v>
      </c>
      <c r="K584" s="217" t="s">
        <v>173</v>
      </c>
      <c r="L584" s="41"/>
      <c r="M584" s="222" t="s">
        <v>1</v>
      </c>
      <c r="N584" s="223" t="s">
        <v>42</v>
      </c>
      <c r="O584" s="88"/>
      <c r="P584" s="224">
        <f>O584*H584</f>
        <v>0</v>
      </c>
      <c r="Q584" s="224">
        <v>0</v>
      </c>
      <c r="R584" s="224">
        <f>Q584*H584</f>
        <v>0</v>
      </c>
      <c r="S584" s="224">
        <v>0</v>
      </c>
      <c r="T584" s="225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26" t="s">
        <v>233</v>
      </c>
      <c r="AT584" s="226" t="s">
        <v>169</v>
      </c>
      <c r="AU584" s="226" t="s">
        <v>87</v>
      </c>
      <c r="AY584" s="14" t="s">
        <v>167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14" t="s">
        <v>85</v>
      </c>
      <c r="BK584" s="227">
        <f>ROUND(I584*H584,2)</f>
        <v>0</v>
      </c>
      <c r="BL584" s="14" t="s">
        <v>233</v>
      </c>
      <c r="BM584" s="226" t="s">
        <v>1674</v>
      </c>
    </row>
    <row r="585" s="2" customFormat="1" ht="14.4" customHeight="1">
      <c r="A585" s="35"/>
      <c r="B585" s="36"/>
      <c r="C585" s="228" t="s">
        <v>1675</v>
      </c>
      <c r="D585" s="228" t="s">
        <v>225</v>
      </c>
      <c r="E585" s="229" t="s">
        <v>1676</v>
      </c>
      <c r="F585" s="230" t="s">
        <v>1677</v>
      </c>
      <c r="G585" s="231" t="s">
        <v>178</v>
      </c>
      <c r="H585" s="232">
        <v>62.75</v>
      </c>
      <c r="I585" s="233"/>
      <c r="J585" s="234">
        <f>ROUND(I585*H585,2)</f>
        <v>0</v>
      </c>
      <c r="K585" s="230" t="s">
        <v>173</v>
      </c>
      <c r="L585" s="235"/>
      <c r="M585" s="236" t="s">
        <v>1</v>
      </c>
      <c r="N585" s="237" t="s">
        <v>42</v>
      </c>
      <c r="O585" s="88"/>
      <c r="P585" s="224">
        <f>O585*H585</f>
        <v>0</v>
      </c>
      <c r="Q585" s="224">
        <v>0.0018</v>
      </c>
      <c r="R585" s="224">
        <f>Q585*H585</f>
        <v>0.11295</v>
      </c>
      <c r="S585" s="224">
        <v>0</v>
      </c>
      <c r="T585" s="225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26" t="s">
        <v>297</v>
      </c>
      <c r="AT585" s="226" t="s">
        <v>225</v>
      </c>
      <c r="AU585" s="226" t="s">
        <v>87</v>
      </c>
      <c r="AY585" s="14" t="s">
        <v>167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14" t="s">
        <v>85</v>
      </c>
      <c r="BK585" s="227">
        <f>ROUND(I585*H585,2)</f>
        <v>0</v>
      </c>
      <c r="BL585" s="14" t="s">
        <v>233</v>
      </c>
      <c r="BM585" s="226" t="s">
        <v>1678</v>
      </c>
    </row>
    <row r="586" s="2" customFormat="1" ht="14.4" customHeight="1">
      <c r="A586" s="35"/>
      <c r="B586" s="36"/>
      <c r="C586" s="228" t="s">
        <v>1679</v>
      </c>
      <c r="D586" s="228" t="s">
        <v>225</v>
      </c>
      <c r="E586" s="229" t="s">
        <v>1680</v>
      </c>
      <c r="F586" s="230" t="s">
        <v>1681</v>
      </c>
      <c r="G586" s="231" t="s">
        <v>1682</v>
      </c>
      <c r="H586" s="232">
        <v>53</v>
      </c>
      <c r="I586" s="233"/>
      <c r="J586" s="234">
        <f>ROUND(I586*H586,2)</f>
        <v>0</v>
      </c>
      <c r="K586" s="230" t="s">
        <v>173</v>
      </c>
      <c r="L586" s="235"/>
      <c r="M586" s="236" t="s">
        <v>1</v>
      </c>
      <c r="N586" s="237" t="s">
        <v>42</v>
      </c>
      <c r="O586" s="88"/>
      <c r="P586" s="224">
        <f>O586*H586</f>
        <v>0</v>
      </c>
      <c r="Q586" s="224">
        <v>0.00020000000000000001</v>
      </c>
      <c r="R586" s="224">
        <f>Q586*H586</f>
        <v>0.0106</v>
      </c>
      <c r="S586" s="224">
        <v>0</v>
      </c>
      <c r="T586" s="225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26" t="s">
        <v>297</v>
      </c>
      <c r="AT586" s="226" t="s">
        <v>225</v>
      </c>
      <c r="AU586" s="226" t="s">
        <v>87</v>
      </c>
      <c r="AY586" s="14" t="s">
        <v>167</v>
      </c>
      <c r="BE586" s="227">
        <f>IF(N586="základní",J586,0)</f>
        <v>0</v>
      </c>
      <c r="BF586" s="227">
        <f>IF(N586="snížená",J586,0)</f>
        <v>0</v>
      </c>
      <c r="BG586" s="227">
        <f>IF(N586="zákl. přenesená",J586,0)</f>
        <v>0</v>
      </c>
      <c r="BH586" s="227">
        <f>IF(N586="sníž. přenesená",J586,0)</f>
        <v>0</v>
      </c>
      <c r="BI586" s="227">
        <f>IF(N586="nulová",J586,0)</f>
        <v>0</v>
      </c>
      <c r="BJ586" s="14" t="s">
        <v>85</v>
      </c>
      <c r="BK586" s="227">
        <f>ROUND(I586*H586,2)</f>
        <v>0</v>
      </c>
      <c r="BL586" s="14" t="s">
        <v>233</v>
      </c>
      <c r="BM586" s="226" t="s">
        <v>1683</v>
      </c>
    </row>
    <row r="587" s="2" customFormat="1" ht="14.4" customHeight="1">
      <c r="A587" s="35"/>
      <c r="B587" s="36"/>
      <c r="C587" s="215" t="s">
        <v>1684</v>
      </c>
      <c r="D587" s="215" t="s">
        <v>169</v>
      </c>
      <c r="E587" s="216" t="s">
        <v>1685</v>
      </c>
      <c r="F587" s="217" t="s">
        <v>1686</v>
      </c>
      <c r="G587" s="218" t="s">
        <v>178</v>
      </c>
      <c r="H587" s="219">
        <v>389.64999999999998</v>
      </c>
      <c r="I587" s="220"/>
      <c r="J587" s="221">
        <f>ROUND(I587*H587,2)</f>
        <v>0</v>
      </c>
      <c r="K587" s="217" t="s">
        <v>173</v>
      </c>
      <c r="L587" s="41"/>
      <c r="M587" s="222" t="s">
        <v>1</v>
      </c>
      <c r="N587" s="223" t="s">
        <v>42</v>
      </c>
      <c r="O587" s="88"/>
      <c r="P587" s="224">
        <f>O587*H587</f>
        <v>0</v>
      </c>
      <c r="Q587" s="224">
        <v>0</v>
      </c>
      <c r="R587" s="224">
        <f>Q587*H587</f>
        <v>0</v>
      </c>
      <c r="S587" s="224">
        <v>0</v>
      </c>
      <c r="T587" s="225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26" t="s">
        <v>233</v>
      </c>
      <c r="AT587" s="226" t="s">
        <v>169</v>
      </c>
      <c r="AU587" s="226" t="s">
        <v>87</v>
      </c>
      <c r="AY587" s="14" t="s">
        <v>167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14" t="s">
        <v>85</v>
      </c>
      <c r="BK587" s="227">
        <f>ROUND(I587*H587,2)</f>
        <v>0</v>
      </c>
      <c r="BL587" s="14" t="s">
        <v>233</v>
      </c>
      <c r="BM587" s="226" t="s">
        <v>1687</v>
      </c>
    </row>
    <row r="588" s="2" customFormat="1" ht="14.4" customHeight="1">
      <c r="A588" s="35"/>
      <c r="B588" s="36"/>
      <c r="C588" s="228" t="s">
        <v>1688</v>
      </c>
      <c r="D588" s="228" t="s">
        <v>225</v>
      </c>
      <c r="E588" s="229" t="s">
        <v>1689</v>
      </c>
      <c r="F588" s="230" t="s">
        <v>1690</v>
      </c>
      <c r="G588" s="231" t="s">
        <v>178</v>
      </c>
      <c r="H588" s="232">
        <v>428.61500000000001</v>
      </c>
      <c r="I588" s="233"/>
      <c r="J588" s="234">
        <f>ROUND(I588*H588,2)</f>
        <v>0</v>
      </c>
      <c r="K588" s="230" t="s">
        <v>173</v>
      </c>
      <c r="L588" s="235"/>
      <c r="M588" s="236" t="s">
        <v>1</v>
      </c>
      <c r="N588" s="237" t="s">
        <v>42</v>
      </c>
      <c r="O588" s="88"/>
      <c r="P588" s="224">
        <f>O588*H588</f>
        <v>0</v>
      </c>
      <c r="Q588" s="224">
        <v>2.0000000000000002E-05</v>
      </c>
      <c r="R588" s="224">
        <f>Q588*H588</f>
        <v>0.0085723000000000014</v>
      </c>
      <c r="S588" s="224">
        <v>0</v>
      </c>
      <c r="T588" s="225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26" t="s">
        <v>297</v>
      </c>
      <c r="AT588" s="226" t="s">
        <v>225</v>
      </c>
      <c r="AU588" s="226" t="s">
        <v>87</v>
      </c>
      <c r="AY588" s="14" t="s">
        <v>167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14" t="s">
        <v>85</v>
      </c>
      <c r="BK588" s="227">
        <f>ROUND(I588*H588,2)</f>
        <v>0</v>
      </c>
      <c r="BL588" s="14" t="s">
        <v>233</v>
      </c>
      <c r="BM588" s="226" t="s">
        <v>1691</v>
      </c>
    </row>
    <row r="589" s="2" customFormat="1" ht="14.4" customHeight="1">
      <c r="A589" s="35"/>
      <c r="B589" s="36"/>
      <c r="C589" s="215" t="s">
        <v>1692</v>
      </c>
      <c r="D589" s="215" t="s">
        <v>169</v>
      </c>
      <c r="E589" s="216" t="s">
        <v>1693</v>
      </c>
      <c r="F589" s="217" t="s">
        <v>1694</v>
      </c>
      <c r="G589" s="218" t="s">
        <v>321</v>
      </c>
      <c r="H589" s="219">
        <v>1</v>
      </c>
      <c r="I589" s="220"/>
      <c r="J589" s="221">
        <f>ROUND(I589*H589,2)</f>
        <v>0</v>
      </c>
      <c r="K589" s="217" t="s">
        <v>173</v>
      </c>
      <c r="L589" s="41"/>
      <c r="M589" s="222" t="s">
        <v>1</v>
      </c>
      <c r="N589" s="223" t="s">
        <v>42</v>
      </c>
      <c r="O589" s="88"/>
      <c r="P589" s="224">
        <f>O589*H589</f>
        <v>0</v>
      </c>
      <c r="Q589" s="224">
        <v>0.00093000000000000005</v>
      </c>
      <c r="R589" s="224">
        <f>Q589*H589</f>
        <v>0.00093000000000000005</v>
      </c>
      <c r="S589" s="224">
        <v>0</v>
      </c>
      <c r="T589" s="225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26" t="s">
        <v>233</v>
      </c>
      <c r="AT589" s="226" t="s">
        <v>169</v>
      </c>
      <c r="AU589" s="226" t="s">
        <v>87</v>
      </c>
      <c r="AY589" s="14" t="s">
        <v>167</v>
      </c>
      <c r="BE589" s="227">
        <f>IF(N589="základní",J589,0)</f>
        <v>0</v>
      </c>
      <c r="BF589" s="227">
        <f>IF(N589="snížená",J589,0)</f>
        <v>0</v>
      </c>
      <c r="BG589" s="227">
        <f>IF(N589="zákl. přenesená",J589,0)</f>
        <v>0</v>
      </c>
      <c r="BH589" s="227">
        <f>IF(N589="sníž. přenesená",J589,0)</f>
        <v>0</v>
      </c>
      <c r="BI589" s="227">
        <f>IF(N589="nulová",J589,0)</f>
        <v>0</v>
      </c>
      <c r="BJ589" s="14" t="s">
        <v>85</v>
      </c>
      <c r="BK589" s="227">
        <f>ROUND(I589*H589,2)</f>
        <v>0</v>
      </c>
      <c r="BL589" s="14" t="s">
        <v>233</v>
      </c>
      <c r="BM589" s="226" t="s">
        <v>1695</v>
      </c>
    </row>
    <row r="590" s="2" customFormat="1" ht="19.8" customHeight="1">
      <c r="A590" s="35"/>
      <c r="B590" s="36"/>
      <c r="C590" s="228" t="s">
        <v>1696</v>
      </c>
      <c r="D590" s="228" t="s">
        <v>225</v>
      </c>
      <c r="E590" s="229" t="s">
        <v>1697</v>
      </c>
      <c r="F590" s="230" t="s">
        <v>1698</v>
      </c>
      <c r="G590" s="231" t="s">
        <v>186</v>
      </c>
      <c r="H590" s="232">
        <v>1</v>
      </c>
      <c r="I590" s="233"/>
      <c r="J590" s="234">
        <f>ROUND(I590*H590,2)</f>
        <v>0</v>
      </c>
      <c r="K590" s="230" t="s">
        <v>173</v>
      </c>
      <c r="L590" s="235"/>
      <c r="M590" s="236" t="s">
        <v>1</v>
      </c>
      <c r="N590" s="237" t="s">
        <v>42</v>
      </c>
      <c r="O590" s="88"/>
      <c r="P590" s="224">
        <f>O590*H590</f>
        <v>0</v>
      </c>
      <c r="Q590" s="224">
        <v>0.046969999999999998</v>
      </c>
      <c r="R590" s="224">
        <f>Q590*H590</f>
        <v>0.046969999999999998</v>
      </c>
      <c r="S590" s="224">
        <v>0</v>
      </c>
      <c r="T590" s="225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26" t="s">
        <v>297</v>
      </c>
      <c r="AT590" s="226" t="s">
        <v>225</v>
      </c>
      <c r="AU590" s="226" t="s">
        <v>87</v>
      </c>
      <c r="AY590" s="14" t="s">
        <v>167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14" t="s">
        <v>85</v>
      </c>
      <c r="BK590" s="227">
        <f>ROUND(I590*H590,2)</f>
        <v>0</v>
      </c>
      <c r="BL590" s="14" t="s">
        <v>233</v>
      </c>
      <c r="BM590" s="226" t="s">
        <v>1699</v>
      </c>
    </row>
    <row r="591" s="2" customFormat="1">
      <c r="A591" s="35"/>
      <c r="B591" s="36"/>
      <c r="C591" s="37"/>
      <c r="D591" s="238" t="s">
        <v>371</v>
      </c>
      <c r="E591" s="37"/>
      <c r="F591" s="239" t="s">
        <v>1700</v>
      </c>
      <c r="G591" s="37"/>
      <c r="H591" s="37"/>
      <c r="I591" s="240"/>
      <c r="J591" s="37"/>
      <c r="K591" s="37"/>
      <c r="L591" s="41"/>
      <c r="M591" s="241"/>
      <c r="N591" s="242"/>
      <c r="O591" s="88"/>
      <c r="P591" s="88"/>
      <c r="Q591" s="88"/>
      <c r="R591" s="88"/>
      <c r="S591" s="88"/>
      <c r="T591" s="89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4" t="s">
        <v>371</v>
      </c>
      <c r="AU591" s="14" t="s">
        <v>87</v>
      </c>
    </row>
    <row r="592" s="2" customFormat="1" ht="14.4" customHeight="1">
      <c r="A592" s="35"/>
      <c r="B592" s="36"/>
      <c r="C592" s="215" t="s">
        <v>1701</v>
      </c>
      <c r="D592" s="215" t="s">
        <v>169</v>
      </c>
      <c r="E592" s="216" t="s">
        <v>1702</v>
      </c>
      <c r="F592" s="217" t="s">
        <v>1703</v>
      </c>
      <c r="G592" s="218" t="s">
        <v>321</v>
      </c>
      <c r="H592" s="219">
        <v>1</v>
      </c>
      <c r="I592" s="220"/>
      <c r="J592" s="221">
        <f>ROUND(I592*H592,2)</f>
        <v>0</v>
      </c>
      <c r="K592" s="217" t="s">
        <v>173</v>
      </c>
      <c r="L592" s="41"/>
      <c r="M592" s="222" t="s">
        <v>1</v>
      </c>
      <c r="N592" s="223" t="s">
        <v>42</v>
      </c>
      <c r="O592" s="88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26" t="s">
        <v>233</v>
      </c>
      <c r="AT592" s="226" t="s">
        <v>169</v>
      </c>
      <c r="AU592" s="226" t="s">
        <v>87</v>
      </c>
      <c r="AY592" s="14" t="s">
        <v>167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14" t="s">
        <v>85</v>
      </c>
      <c r="BK592" s="227">
        <f>ROUND(I592*H592,2)</f>
        <v>0</v>
      </c>
      <c r="BL592" s="14" t="s">
        <v>233</v>
      </c>
      <c r="BM592" s="226" t="s">
        <v>1704</v>
      </c>
    </row>
    <row r="593" s="2" customFormat="1" ht="14.4" customHeight="1">
      <c r="A593" s="35"/>
      <c r="B593" s="36"/>
      <c r="C593" s="228" t="s">
        <v>1705</v>
      </c>
      <c r="D593" s="228" t="s">
        <v>225</v>
      </c>
      <c r="E593" s="229" t="s">
        <v>1706</v>
      </c>
      <c r="F593" s="230" t="s">
        <v>1707</v>
      </c>
      <c r="G593" s="231" t="s">
        <v>321</v>
      </c>
      <c r="H593" s="232">
        <v>1</v>
      </c>
      <c r="I593" s="233"/>
      <c r="J593" s="234">
        <f>ROUND(I593*H593,2)</f>
        <v>0</v>
      </c>
      <c r="K593" s="230" t="s">
        <v>173</v>
      </c>
      <c r="L593" s="235"/>
      <c r="M593" s="236" t="s">
        <v>1</v>
      </c>
      <c r="N593" s="237" t="s">
        <v>42</v>
      </c>
      <c r="O593" s="88"/>
      <c r="P593" s="224">
        <f>O593*H593</f>
        <v>0</v>
      </c>
      <c r="Q593" s="224">
        <v>0.0023999999999999998</v>
      </c>
      <c r="R593" s="224">
        <f>Q593*H593</f>
        <v>0.0023999999999999998</v>
      </c>
      <c r="S593" s="224">
        <v>0</v>
      </c>
      <c r="T593" s="225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26" t="s">
        <v>297</v>
      </c>
      <c r="AT593" s="226" t="s">
        <v>225</v>
      </c>
      <c r="AU593" s="226" t="s">
        <v>87</v>
      </c>
      <c r="AY593" s="14" t="s">
        <v>167</v>
      </c>
      <c r="BE593" s="227">
        <f>IF(N593="základní",J593,0)</f>
        <v>0</v>
      </c>
      <c r="BF593" s="227">
        <f>IF(N593="snížená",J593,0)</f>
        <v>0</v>
      </c>
      <c r="BG593" s="227">
        <f>IF(N593="zákl. přenesená",J593,0)</f>
        <v>0</v>
      </c>
      <c r="BH593" s="227">
        <f>IF(N593="sníž. přenesená",J593,0)</f>
        <v>0</v>
      </c>
      <c r="BI593" s="227">
        <f>IF(N593="nulová",J593,0)</f>
        <v>0</v>
      </c>
      <c r="BJ593" s="14" t="s">
        <v>85</v>
      </c>
      <c r="BK593" s="227">
        <f>ROUND(I593*H593,2)</f>
        <v>0</v>
      </c>
      <c r="BL593" s="14" t="s">
        <v>233</v>
      </c>
      <c r="BM593" s="226" t="s">
        <v>1708</v>
      </c>
    </row>
    <row r="594" s="2" customFormat="1">
      <c r="A594" s="35"/>
      <c r="B594" s="36"/>
      <c r="C594" s="37"/>
      <c r="D594" s="238" t="s">
        <v>371</v>
      </c>
      <c r="E594" s="37"/>
      <c r="F594" s="239" t="s">
        <v>1709</v>
      </c>
      <c r="G594" s="37"/>
      <c r="H594" s="37"/>
      <c r="I594" s="240"/>
      <c r="J594" s="37"/>
      <c r="K594" s="37"/>
      <c r="L594" s="41"/>
      <c r="M594" s="241"/>
      <c r="N594" s="242"/>
      <c r="O594" s="88"/>
      <c r="P594" s="88"/>
      <c r="Q594" s="88"/>
      <c r="R594" s="88"/>
      <c r="S594" s="88"/>
      <c r="T594" s="89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4" t="s">
        <v>371</v>
      </c>
      <c r="AU594" s="14" t="s">
        <v>87</v>
      </c>
    </row>
    <row r="595" s="2" customFormat="1" ht="14.4" customHeight="1">
      <c r="A595" s="35"/>
      <c r="B595" s="36"/>
      <c r="C595" s="215" t="s">
        <v>1710</v>
      </c>
      <c r="D595" s="215" t="s">
        <v>169</v>
      </c>
      <c r="E595" s="216" t="s">
        <v>1711</v>
      </c>
      <c r="F595" s="217" t="s">
        <v>1712</v>
      </c>
      <c r="G595" s="218" t="s">
        <v>321</v>
      </c>
      <c r="H595" s="219">
        <v>1</v>
      </c>
      <c r="I595" s="220"/>
      <c r="J595" s="221">
        <f>ROUND(I595*H595,2)</f>
        <v>0</v>
      </c>
      <c r="K595" s="217" t="s">
        <v>173</v>
      </c>
      <c r="L595" s="41"/>
      <c r="M595" s="222" t="s">
        <v>1</v>
      </c>
      <c r="N595" s="223" t="s">
        <v>42</v>
      </c>
      <c r="O595" s="88"/>
      <c r="P595" s="224">
        <f>O595*H595</f>
        <v>0</v>
      </c>
      <c r="Q595" s="224">
        <v>0</v>
      </c>
      <c r="R595" s="224">
        <f>Q595*H595</f>
        <v>0</v>
      </c>
      <c r="S595" s="224">
        <v>0</v>
      </c>
      <c r="T595" s="225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26" t="s">
        <v>233</v>
      </c>
      <c r="AT595" s="226" t="s">
        <v>169</v>
      </c>
      <c r="AU595" s="226" t="s">
        <v>87</v>
      </c>
      <c r="AY595" s="14" t="s">
        <v>167</v>
      </c>
      <c r="BE595" s="227">
        <f>IF(N595="základní",J595,0)</f>
        <v>0</v>
      </c>
      <c r="BF595" s="227">
        <f>IF(N595="snížená",J595,0)</f>
        <v>0</v>
      </c>
      <c r="BG595" s="227">
        <f>IF(N595="zákl. přenesená",J595,0)</f>
        <v>0</v>
      </c>
      <c r="BH595" s="227">
        <f>IF(N595="sníž. přenesená",J595,0)</f>
        <v>0</v>
      </c>
      <c r="BI595" s="227">
        <f>IF(N595="nulová",J595,0)</f>
        <v>0</v>
      </c>
      <c r="BJ595" s="14" t="s">
        <v>85</v>
      </c>
      <c r="BK595" s="227">
        <f>ROUND(I595*H595,2)</f>
        <v>0</v>
      </c>
      <c r="BL595" s="14" t="s">
        <v>233</v>
      </c>
      <c r="BM595" s="226" t="s">
        <v>1713</v>
      </c>
    </row>
    <row r="596" s="2" customFormat="1" ht="14.4" customHeight="1">
      <c r="A596" s="35"/>
      <c r="B596" s="36"/>
      <c r="C596" s="228" t="s">
        <v>1714</v>
      </c>
      <c r="D596" s="228" t="s">
        <v>225</v>
      </c>
      <c r="E596" s="229" t="s">
        <v>1715</v>
      </c>
      <c r="F596" s="230" t="s">
        <v>1716</v>
      </c>
      <c r="G596" s="231" t="s">
        <v>321</v>
      </c>
      <c r="H596" s="232">
        <v>1</v>
      </c>
      <c r="I596" s="233"/>
      <c r="J596" s="234">
        <f>ROUND(I596*H596,2)</f>
        <v>0</v>
      </c>
      <c r="K596" s="230" t="s">
        <v>173</v>
      </c>
      <c r="L596" s="235"/>
      <c r="M596" s="236" t="s">
        <v>1</v>
      </c>
      <c r="N596" s="237" t="s">
        <v>42</v>
      </c>
      <c r="O596" s="88"/>
      <c r="P596" s="224">
        <f>O596*H596</f>
        <v>0</v>
      </c>
      <c r="Q596" s="224">
        <v>0.0022000000000000001</v>
      </c>
      <c r="R596" s="224">
        <f>Q596*H596</f>
        <v>0.0022000000000000001</v>
      </c>
      <c r="S596" s="224">
        <v>0</v>
      </c>
      <c r="T596" s="225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26" t="s">
        <v>297</v>
      </c>
      <c r="AT596" s="226" t="s">
        <v>225</v>
      </c>
      <c r="AU596" s="226" t="s">
        <v>87</v>
      </c>
      <c r="AY596" s="14" t="s">
        <v>167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14" t="s">
        <v>85</v>
      </c>
      <c r="BK596" s="227">
        <f>ROUND(I596*H596,2)</f>
        <v>0</v>
      </c>
      <c r="BL596" s="14" t="s">
        <v>233</v>
      </c>
      <c r="BM596" s="226" t="s">
        <v>1717</v>
      </c>
    </row>
    <row r="597" s="2" customFormat="1">
      <c r="A597" s="35"/>
      <c r="B597" s="36"/>
      <c r="C597" s="37"/>
      <c r="D597" s="238" t="s">
        <v>371</v>
      </c>
      <c r="E597" s="37"/>
      <c r="F597" s="239" t="s">
        <v>372</v>
      </c>
      <c r="G597" s="37"/>
      <c r="H597" s="37"/>
      <c r="I597" s="240"/>
      <c r="J597" s="37"/>
      <c r="K597" s="37"/>
      <c r="L597" s="41"/>
      <c r="M597" s="241"/>
      <c r="N597" s="242"/>
      <c r="O597" s="88"/>
      <c r="P597" s="88"/>
      <c r="Q597" s="88"/>
      <c r="R597" s="88"/>
      <c r="S597" s="88"/>
      <c r="T597" s="89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T597" s="14" t="s">
        <v>371</v>
      </c>
      <c r="AU597" s="14" t="s">
        <v>87</v>
      </c>
    </row>
    <row r="598" s="2" customFormat="1" ht="14.4" customHeight="1">
      <c r="A598" s="35"/>
      <c r="B598" s="36"/>
      <c r="C598" s="215" t="s">
        <v>1718</v>
      </c>
      <c r="D598" s="215" t="s">
        <v>169</v>
      </c>
      <c r="E598" s="216" t="s">
        <v>1719</v>
      </c>
      <c r="F598" s="217" t="s">
        <v>1720</v>
      </c>
      <c r="G598" s="218" t="s">
        <v>321</v>
      </c>
      <c r="H598" s="219">
        <v>2</v>
      </c>
      <c r="I598" s="220"/>
      <c r="J598" s="221">
        <f>ROUND(I598*H598,2)</f>
        <v>0</v>
      </c>
      <c r="K598" s="217" t="s">
        <v>173</v>
      </c>
      <c r="L598" s="41"/>
      <c r="M598" s="222" t="s">
        <v>1</v>
      </c>
      <c r="N598" s="223" t="s">
        <v>42</v>
      </c>
      <c r="O598" s="88"/>
      <c r="P598" s="224">
        <f>O598*H598</f>
        <v>0</v>
      </c>
      <c r="Q598" s="224">
        <v>0.00040999999999999999</v>
      </c>
      <c r="R598" s="224">
        <f>Q598*H598</f>
        <v>0.00081999999999999998</v>
      </c>
      <c r="S598" s="224">
        <v>0</v>
      </c>
      <c r="T598" s="225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26" t="s">
        <v>233</v>
      </c>
      <c r="AT598" s="226" t="s">
        <v>169</v>
      </c>
      <c r="AU598" s="226" t="s">
        <v>87</v>
      </c>
      <c r="AY598" s="14" t="s">
        <v>167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14" t="s">
        <v>85</v>
      </c>
      <c r="BK598" s="227">
        <f>ROUND(I598*H598,2)</f>
        <v>0</v>
      </c>
      <c r="BL598" s="14" t="s">
        <v>233</v>
      </c>
      <c r="BM598" s="226" t="s">
        <v>1721</v>
      </c>
    </row>
    <row r="599" s="2" customFormat="1" ht="22.2" customHeight="1">
      <c r="A599" s="35"/>
      <c r="B599" s="36"/>
      <c r="C599" s="228" t="s">
        <v>1722</v>
      </c>
      <c r="D599" s="228" t="s">
        <v>225</v>
      </c>
      <c r="E599" s="229" t="s">
        <v>1723</v>
      </c>
      <c r="F599" s="230" t="s">
        <v>1724</v>
      </c>
      <c r="G599" s="231" t="s">
        <v>321</v>
      </c>
      <c r="H599" s="232">
        <v>2</v>
      </c>
      <c r="I599" s="233"/>
      <c r="J599" s="234">
        <f>ROUND(I599*H599,2)</f>
        <v>0</v>
      </c>
      <c r="K599" s="230" t="s">
        <v>173</v>
      </c>
      <c r="L599" s="235"/>
      <c r="M599" s="236" t="s">
        <v>1</v>
      </c>
      <c r="N599" s="237" t="s">
        <v>42</v>
      </c>
      <c r="O599" s="88"/>
      <c r="P599" s="224">
        <f>O599*H599</f>
        <v>0</v>
      </c>
      <c r="Q599" s="224">
        <v>0.025999999999999999</v>
      </c>
      <c r="R599" s="224">
        <f>Q599*H599</f>
        <v>0.051999999999999998</v>
      </c>
      <c r="S599" s="224">
        <v>0</v>
      </c>
      <c r="T599" s="225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26" t="s">
        <v>297</v>
      </c>
      <c r="AT599" s="226" t="s">
        <v>225</v>
      </c>
      <c r="AU599" s="226" t="s">
        <v>87</v>
      </c>
      <c r="AY599" s="14" t="s">
        <v>167</v>
      </c>
      <c r="BE599" s="227">
        <f>IF(N599="základní",J599,0)</f>
        <v>0</v>
      </c>
      <c r="BF599" s="227">
        <f>IF(N599="snížená",J599,0)</f>
        <v>0</v>
      </c>
      <c r="BG599" s="227">
        <f>IF(N599="zákl. přenesená",J599,0)</f>
        <v>0</v>
      </c>
      <c r="BH599" s="227">
        <f>IF(N599="sníž. přenesená",J599,0)</f>
        <v>0</v>
      </c>
      <c r="BI599" s="227">
        <f>IF(N599="nulová",J599,0)</f>
        <v>0</v>
      </c>
      <c r="BJ599" s="14" t="s">
        <v>85</v>
      </c>
      <c r="BK599" s="227">
        <f>ROUND(I599*H599,2)</f>
        <v>0</v>
      </c>
      <c r="BL599" s="14" t="s">
        <v>233</v>
      </c>
      <c r="BM599" s="226" t="s">
        <v>1725</v>
      </c>
    </row>
    <row r="600" s="2" customFormat="1">
      <c r="A600" s="35"/>
      <c r="B600" s="36"/>
      <c r="C600" s="37"/>
      <c r="D600" s="238" t="s">
        <v>371</v>
      </c>
      <c r="E600" s="37"/>
      <c r="F600" s="239" t="s">
        <v>372</v>
      </c>
      <c r="G600" s="37"/>
      <c r="H600" s="37"/>
      <c r="I600" s="240"/>
      <c r="J600" s="37"/>
      <c r="K600" s="37"/>
      <c r="L600" s="41"/>
      <c r="M600" s="241"/>
      <c r="N600" s="242"/>
      <c r="O600" s="88"/>
      <c r="P600" s="88"/>
      <c r="Q600" s="88"/>
      <c r="R600" s="88"/>
      <c r="S600" s="88"/>
      <c r="T600" s="89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14" t="s">
        <v>371</v>
      </c>
      <c r="AU600" s="14" t="s">
        <v>87</v>
      </c>
    </row>
    <row r="601" s="2" customFormat="1" ht="14.4" customHeight="1">
      <c r="A601" s="35"/>
      <c r="B601" s="36"/>
      <c r="C601" s="215" t="s">
        <v>1726</v>
      </c>
      <c r="D601" s="215" t="s">
        <v>169</v>
      </c>
      <c r="E601" s="216" t="s">
        <v>1727</v>
      </c>
      <c r="F601" s="217" t="s">
        <v>1728</v>
      </c>
      <c r="G601" s="218" t="s">
        <v>321</v>
      </c>
      <c r="H601" s="219">
        <v>2</v>
      </c>
      <c r="I601" s="220"/>
      <c r="J601" s="221">
        <f>ROUND(I601*H601,2)</f>
        <v>0</v>
      </c>
      <c r="K601" s="217" t="s">
        <v>173</v>
      </c>
      <c r="L601" s="41"/>
      <c r="M601" s="222" t="s">
        <v>1</v>
      </c>
      <c r="N601" s="223" t="s">
        <v>42</v>
      </c>
      <c r="O601" s="88"/>
      <c r="P601" s="224">
        <f>O601*H601</f>
        <v>0</v>
      </c>
      <c r="Q601" s="224">
        <v>0</v>
      </c>
      <c r="R601" s="224">
        <f>Q601*H601</f>
        <v>0</v>
      </c>
      <c r="S601" s="224">
        <v>0</v>
      </c>
      <c r="T601" s="225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26" t="s">
        <v>233</v>
      </c>
      <c r="AT601" s="226" t="s">
        <v>169</v>
      </c>
      <c r="AU601" s="226" t="s">
        <v>87</v>
      </c>
      <c r="AY601" s="14" t="s">
        <v>167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14" t="s">
        <v>85</v>
      </c>
      <c r="BK601" s="227">
        <f>ROUND(I601*H601,2)</f>
        <v>0</v>
      </c>
      <c r="BL601" s="14" t="s">
        <v>233</v>
      </c>
      <c r="BM601" s="226" t="s">
        <v>1729</v>
      </c>
    </row>
    <row r="602" s="2" customFormat="1" ht="14.4" customHeight="1">
      <c r="A602" s="35"/>
      <c r="B602" s="36"/>
      <c r="C602" s="228" t="s">
        <v>1730</v>
      </c>
      <c r="D602" s="228" t="s">
        <v>225</v>
      </c>
      <c r="E602" s="229" t="s">
        <v>1731</v>
      </c>
      <c r="F602" s="230" t="s">
        <v>1732</v>
      </c>
      <c r="G602" s="231" t="s">
        <v>321</v>
      </c>
      <c r="H602" s="232">
        <v>2</v>
      </c>
      <c r="I602" s="233"/>
      <c r="J602" s="234">
        <f>ROUND(I602*H602,2)</f>
        <v>0</v>
      </c>
      <c r="K602" s="230" t="s">
        <v>173</v>
      </c>
      <c r="L602" s="235"/>
      <c r="M602" s="236" t="s">
        <v>1</v>
      </c>
      <c r="N602" s="237" t="s">
        <v>42</v>
      </c>
      <c r="O602" s="88"/>
      <c r="P602" s="224">
        <f>O602*H602</f>
        <v>0</v>
      </c>
      <c r="Q602" s="224">
        <v>0.042999999999999997</v>
      </c>
      <c r="R602" s="224">
        <f>Q602*H602</f>
        <v>0.085999999999999993</v>
      </c>
      <c r="S602" s="224">
        <v>0</v>
      </c>
      <c r="T602" s="225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26" t="s">
        <v>297</v>
      </c>
      <c r="AT602" s="226" t="s">
        <v>225</v>
      </c>
      <c r="AU602" s="226" t="s">
        <v>87</v>
      </c>
      <c r="AY602" s="14" t="s">
        <v>167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14" t="s">
        <v>85</v>
      </c>
      <c r="BK602" s="227">
        <f>ROUND(I602*H602,2)</f>
        <v>0</v>
      </c>
      <c r="BL602" s="14" t="s">
        <v>233</v>
      </c>
      <c r="BM602" s="226" t="s">
        <v>1733</v>
      </c>
    </row>
    <row r="603" s="2" customFormat="1">
      <c r="A603" s="35"/>
      <c r="B603" s="36"/>
      <c r="C603" s="37"/>
      <c r="D603" s="238" t="s">
        <v>371</v>
      </c>
      <c r="E603" s="37"/>
      <c r="F603" s="239" t="s">
        <v>1734</v>
      </c>
      <c r="G603" s="37"/>
      <c r="H603" s="37"/>
      <c r="I603" s="240"/>
      <c r="J603" s="37"/>
      <c r="K603" s="37"/>
      <c r="L603" s="41"/>
      <c r="M603" s="241"/>
      <c r="N603" s="242"/>
      <c r="O603" s="88"/>
      <c r="P603" s="88"/>
      <c r="Q603" s="88"/>
      <c r="R603" s="88"/>
      <c r="S603" s="88"/>
      <c r="T603" s="89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T603" s="14" t="s">
        <v>371</v>
      </c>
      <c r="AU603" s="14" t="s">
        <v>87</v>
      </c>
    </row>
    <row r="604" s="2" customFormat="1" ht="14.4" customHeight="1">
      <c r="A604" s="35"/>
      <c r="B604" s="36"/>
      <c r="C604" s="215" t="s">
        <v>1735</v>
      </c>
      <c r="D604" s="215" t="s">
        <v>169</v>
      </c>
      <c r="E604" s="216" t="s">
        <v>1702</v>
      </c>
      <c r="F604" s="217" t="s">
        <v>1703</v>
      </c>
      <c r="G604" s="218" t="s">
        <v>321</v>
      </c>
      <c r="H604" s="219">
        <v>2</v>
      </c>
      <c r="I604" s="220"/>
      <c r="J604" s="221">
        <f>ROUND(I604*H604,2)</f>
        <v>0</v>
      </c>
      <c r="K604" s="217" t="s">
        <v>173</v>
      </c>
      <c r="L604" s="41"/>
      <c r="M604" s="222" t="s">
        <v>1</v>
      </c>
      <c r="N604" s="223" t="s">
        <v>42</v>
      </c>
      <c r="O604" s="88"/>
      <c r="P604" s="224">
        <f>O604*H604</f>
        <v>0</v>
      </c>
      <c r="Q604" s="224">
        <v>0</v>
      </c>
      <c r="R604" s="224">
        <f>Q604*H604</f>
        <v>0</v>
      </c>
      <c r="S604" s="224">
        <v>0</v>
      </c>
      <c r="T604" s="225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226" t="s">
        <v>233</v>
      </c>
      <c r="AT604" s="226" t="s">
        <v>169</v>
      </c>
      <c r="AU604" s="226" t="s">
        <v>87</v>
      </c>
      <c r="AY604" s="14" t="s">
        <v>167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14" t="s">
        <v>85</v>
      </c>
      <c r="BK604" s="227">
        <f>ROUND(I604*H604,2)</f>
        <v>0</v>
      </c>
      <c r="BL604" s="14" t="s">
        <v>233</v>
      </c>
      <c r="BM604" s="226" t="s">
        <v>1736</v>
      </c>
    </row>
    <row r="605" s="2" customFormat="1" ht="14.4" customHeight="1">
      <c r="A605" s="35"/>
      <c r="B605" s="36"/>
      <c r="C605" s="228" t="s">
        <v>1737</v>
      </c>
      <c r="D605" s="228" t="s">
        <v>225</v>
      </c>
      <c r="E605" s="229" t="s">
        <v>1706</v>
      </c>
      <c r="F605" s="230" t="s">
        <v>1707</v>
      </c>
      <c r="G605" s="231" t="s">
        <v>321</v>
      </c>
      <c r="H605" s="232">
        <v>2</v>
      </c>
      <c r="I605" s="233"/>
      <c r="J605" s="234">
        <f>ROUND(I605*H605,2)</f>
        <v>0</v>
      </c>
      <c r="K605" s="230" t="s">
        <v>173</v>
      </c>
      <c r="L605" s="235"/>
      <c r="M605" s="236" t="s">
        <v>1</v>
      </c>
      <c r="N605" s="237" t="s">
        <v>42</v>
      </c>
      <c r="O605" s="88"/>
      <c r="P605" s="224">
        <f>O605*H605</f>
        <v>0</v>
      </c>
      <c r="Q605" s="224">
        <v>0.0023999999999999998</v>
      </c>
      <c r="R605" s="224">
        <f>Q605*H605</f>
        <v>0.0047999999999999996</v>
      </c>
      <c r="S605" s="224">
        <v>0</v>
      </c>
      <c r="T605" s="225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26" t="s">
        <v>297</v>
      </c>
      <c r="AT605" s="226" t="s">
        <v>225</v>
      </c>
      <c r="AU605" s="226" t="s">
        <v>87</v>
      </c>
      <c r="AY605" s="14" t="s">
        <v>167</v>
      </c>
      <c r="BE605" s="227">
        <f>IF(N605="základní",J605,0)</f>
        <v>0</v>
      </c>
      <c r="BF605" s="227">
        <f>IF(N605="snížená",J605,0)</f>
        <v>0</v>
      </c>
      <c r="BG605" s="227">
        <f>IF(N605="zákl. přenesená",J605,0)</f>
        <v>0</v>
      </c>
      <c r="BH605" s="227">
        <f>IF(N605="sníž. přenesená",J605,0)</f>
        <v>0</v>
      </c>
      <c r="BI605" s="227">
        <f>IF(N605="nulová",J605,0)</f>
        <v>0</v>
      </c>
      <c r="BJ605" s="14" t="s">
        <v>85</v>
      </c>
      <c r="BK605" s="227">
        <f>ROUND(I605*H605,2)</f>
        <v>0</v>
      </c>
      <c r="BL605" s="14" t="s">
        <v>233</v>
      </c>
      <c r="BM605" s="226" t="s">
        <v>1738</v>
      </c>
    </row>
    <row r="606" s="2" customFormat="1">
      <c r="A606" s="35"/>
      <c r="B606" s="36"/>
      <c r="C606" s="37"/>
      <c r="D606" s="238" t="s">
        <v>371</v>
      </c>
      <c r="E606" s="37"/>
      <c r="F606" s="239" t="s">
        <v>372</v>
      </c>
      <c r="G606" s="37"/>
      <c r="H606" s="37"/>
      <c r="I606" s="240"/>
      <c r="J606" s="37"/>
      <c r="K606" s="37"/>
      <c r="L606" s="41"/>
      <c r="M606" s="241"/>
      <c r="N606" s="242"/>
      <c r="O606" s="88"/>
      <c r="P606" s="88"/>
      <c r="Q606" s="88"/>
      <c r="R606" s="88"/>
      <c r="S606" s="88"/>
      <c r="T606" s="89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T606" s="14" t="s">
        <v>371</v>
      </c>
      <c r="AU606" s="14" t="s">
        <v>87</v>
      </c>
    </row>
    <row r="607" s="2" customFormat="1" ht="14.4" customHeight="1">
      <c r="A607" s="35"/>
      <c r="B607" s="36"/>
      <c r="C607" s="215" t="s">
        <v>1739</v>
      </c>
      <c r="D607" s="215" t="s">
        <v>169</v>
      </c>
      <c r="E607" s="216" t="s">
        <v>1740</v>
      </c>
      <c r="F607" s="217" t="s">
        <v>1741</v>
      </c>
      <c r="G607" s="218" t="s">
        <v>321</v>
      </c>
      <c r="H607" s="219">
        <v>21</v>
      </c>
      <c r="I607" s="220"/>
      <c r="J607" s="221">
        <f>ROUND(I607*H607,2)</f>
        <v>0</v>
      </c>
      <c r="K607" s="217" t="s">
        <v>173</v>
      </c>
      <c r="L607" s="41"/>
      <c r="M607" s="222" t="s">
        <v>1</v>
      </c>
      <c r="N607" s="223" t="s">
        <v>42</v>
      </c>
      <c r="O607" s="88"/>
      <c r="P607" s="224">
        <f>O607*H607</f>
        <v>0</v>
      </c>
      <c r="Q607" s="224">
        <v>0.00048000000000000001</v>
      </c>
      <c r="R607" s="224">
        <f>Q607*H607</f>
        <v>0.01008</v>
      </c>
      <c r="S607" s="224">
        <v>0</v>
      </c>
      <c r="T607" s="225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26" t="s">
        <v>233</v>
      </c>
      <c r="AT607" s="226" t="s">
        <v>169</v>
      </c>
      <c r="AU607" s="226" t="s">
        <v>87</v>
      </c>
      <c r="AY607" s="14" t="s">
        <v>167</v>
      </c>
      <c r="BE607" s="227">
        <f>IF(N607="základní",J607,0)</f>
        <v>0</v>
      </c>
      <c r="BF607" s="227">
        <f>IF(N607="snížená",J607,0)</f>
        <v>0</v>
      </c>
      <c r="BG607" s="227">
        <f>IF(N607="zákl. přenesená",J607,0)</f>
        <v>0</v>
      </c>
      <c r="BH607" s="227">
        <f>IF(N607="sníž. přenesená",J607,0)</f>
        <v>0</v>
      </c>
      <c r="BI607" s="227">
        <f>IF(N607="nulová",J607,0)</f>
        <v>0</v>
      </c>
      <c r="BJ607" s="14" t="s">
        <v>85</v>
      </c>
      <c r="BK607" s="227">
        <f>ROUND(I607*H607,2)</f>
        <v>0</v>
      </c>
      <c r="BL607" s="14" t="s">
        <v>233</v>
      </c>
      <c r="BM607" s="226" t="s">
        <v>1742</v>
      </c>
    </row>
    <row r="608" s="2" customFormat="1" ht="19.8" customHeight="1">
      <c r="A608" s="35"/>
      <c r="B608" s="36"/>
      <c r="C608" s="228" t="s">
        <v>1743</v>
      </c>
      <c r="D608" s="228" t="s">
        <v>225</v>
      </c>
      <c r="E608" s="229" t="s">
        <v>1744</v>
      </c>
      <c r="F608" s="230" t="s">
        <v>1745</v>
      </c>
      <c r="G608" s="231" t="s">
        <v>321</v>
      </c>
      <c r="H608" s="232">
        <v>21</v>
      </c>
      <c r="I608" s="233"/>
      <c r="J608" s="234">
        <f>ROUND(I608*H608,2)</f>
        <v>0</v>
      </c>
      <c r="K608" s="230" t="s">
        <v>173</v>
      </c>
      <c r="L608" s="235"/>
      <c r="M608" s="236" t="s">
        <v>1</v>
      </c>
      <c r="N608" s="237" t="s">
        <v>42</v>
      </c>
      <c r="O608" s="88"/>
      <c r="P608" s="224">
        <f>O608*H608</f>
        <v>0</v>
      </c>
      <c r="Q608" s="224">
        <v>0.025999999999999999</v>
      </c>
      <c r="R608" s="224">
        <f>Q608*H608</f>
        <v>0.54599999999999993</v>
      </c>
      <c r="S608" s="224">
        <v>0</v>
      </c>
      <c r="T608" s="225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226" t="s">
        <v>297</v>
      </c>
      <c r="AT608" s="226" t="s">
        <v>225</v>
      </c>
      <c r="AU608" s="226" t="s">
        <v>87</v>
      </c>
      <c r="AY608" s="14" t="s">
        <v>167</v>
      </c>
      <c r="BE608" s="227">
        <f>IF(N608="základní",J608,0)</f>
        <v>0</v>
      </c>
      <c r="BF608" s="227">
        <f>IF(N608="snížená",J608,0)</f>
        <v>0</v>
      </c>
      <c r="BG608" s="227">
        <f>IF(N608="zákl. přenesená",J608,0)</f>
        <v>0</v>
      </c>
      <c r="BH608" s="227">
        <f>IF(N608="sníž. přenesená",J608,0)</f>
        <v>0</v>
      </c>
      <c r="BI608" s="227">
        <f>IF(N608="nulová",J608,0)</f>
        <v>0</v>
      </c>
      <c r="BJ608" s="14" t="s">
        <v>85</v>
      </c>
      <c r="BK608" s="227">
        <f>ROUND(I608*H608,2)</f>
        <v>0</v>
      </c>
      <c r="BL608" s="14" t="s">
        <v>233</v>
      </c>
      <c r="BM608" s="226" t="s">
        <v>1746</v>
      </c>
    </row>
    <row r="609" s="2" customFormat="1">
      <c r="A609" s="35"/>
      <c r="B609" s="36"/>
      <c r="C609" s="37"/>
      <c r="D609" s="238" t="s">
        <v>371</v>
      </c>
      <c r="E609" s="37"/>
      <c r="F609" s="239" t="s">
        <v>372</v>
      </c>
      <c r="G609" s="37"/>
      <c r="H609" s="37"/>
      <c r="I609" s="240"/>
      <c r="J609" s="37"/>
      <c r="K609" s="37"/>
      <c r="L609" s="41"/>
      <c r="M609" s="241"/>
      <c r="N609" s="242"/>
      <c r="O609" s="88"/>
      <c r="P609" s="88"/>
      <c r="Q609" s="88"/>
      <c r="R609" s="88"/>
      <c r="S609" s="88"/>
      <c r="T609" s="89"/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T609" s="14" t="s">
        <v>371</v>
      </c>
      <c r="AU609" s="14" t="s">
        <v>87</v>
      </c>
    </row>
    <row r="610" s="2" customFormat="1" ht="14.4" customHeight="1">
      <c r="A610" s="35"/>
      <c r="B610" s="36"/>
      <c r="C610" s="215" t="s">
        <v>1747</v>
      </c>
      <c r="D610" s="215" t="s">
        <v>169</v>
      </c>
      <c r="E610" s="216" t="s">
        <v>1748</v>
      </c>
      <c r="F610" s="217" t="s">
        <v>1749</v>
      </c>
      <c r="G610" s="218" t="s">
        <v>321</v>
      </c>
      <c r="H610" s="219">
        <v>17</v>
      </c>
      <c r="I610" s="220"/>
      <c r="J610" s="221">
        <f>ROUND(I610*H610,2)</f>
        <v>0</v>
      </c>
      <c r="K610" s="217" t="s">
        <v>173</v>
      </c>
      <c r="L610" s="41"/>
      <c r="M610" s="222" t="s">
        <v>1</v>
      </c>
      <c r="N610" s="223" t="s">
        <v>42</v>
      </c>
      <c r="O610" s="88"/>
      <c r="P610" s="224">
        <f>O610*H610</f>
        <v>0</v>
      </c>
      <c r="Q610" s="224">
        <v>0</v>
      </c>
      <c r="R610" s="224">
        <f>Q610*H610</f>
        <v>0</v>
      </c>
      <c r="S610" s="224">
        <v>0</v>
      </c>
      <c r="T610" s="225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26" t="s">
        <v>233</v>
      </c>
      <c r="AT610" s="226" t="s">
        <v>169</v>
      </c>
      <c r="AU610" s="226" t="s">
        <v>87</v>
      </c>
      <c r="AY610" s="14" t="s">
        <v>167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14" t="s">
        <v>85</v>
      </c>
      <c r="BK610" s="227">
        <f>ROUND(I610*H610,2)</f>
        <v>0</v>
      </c>
      <c r="BL610" s="14" t="s">
        <v>233</v>
      </c>
      <c r="BM610" s="226" t="s">
        <v>1750</v>
      </c>
    </row>
    <row r="611" s="2" customFormat="1" ht="14.4" customHeight="1">
      <c r="A611" s="35"/>
      <c r="B611" s="36"/>
      <c r="C611" s="228" t="s">
        <v>1751</v>
      </c>
      <c r="D611" s="228" t="s">
        <v>225</v>
      </c>
      <c r="E611" s="229" t="s">
        <v>1752</v>
      </c>
      <c r="F611" s="230" t="s">
        <v>1753</v>
      </c>
      <c r="G611" s="231" t="s">
        <v>321</v>
      </c>
      <c r="H611" s="232">
        <v>8</v>
      </c>
      <c r="I611" s="233"/>
      <c r="J611" s="234">
        <f>ROUND(I611*H611,2)</f>
        <v>0</v>
      </c>
      <c r="K611" s="230" t="s">
        <v>173</v>
      </c>
      <c r="L611" s="235"/>
      <c r="M611" s="236" t="s">
        <v>1</v>
      </c>
      <c r="N611" s="237" t="s">
        <v>42</v>
      </c>
      <c r="O611" s="88"/>
      <c r="P611" s="224">
        <f>O611*H611</f>
        <v>0</v>
      </c>
      <c r="Q611" s="224">
        <v>0.017500000000000002</v>
      </c>
      <c r="R611" s="224">
        <f>Q611*H611</f>
        <v>0.14000000000000001</v>
      </c>
      <c r="S611" s="224">
        <v>0</v>
      </c>
      <c r="T611" s="225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26" t="s">
        <v>297</v>
      </c>
      <c r="AT611" s="226" t="s">
        <v>225</v>
      </c>
      <c r="AU611" s="226" t="s">
        <v>87</v>
      </c>
      <c r="AY611" s="14" t="s">
        <v>167</v>
      </c>
      <c r="BE611" s="227">
        <f>IF(N611="základní",J611,0)</f>
        <v>0</v>
      </c>
      <c r="BF611" s="227">
        <f>IF(N611="snížená",J611,0)</f>
        <v>0</v>
      </c>
      <c r="BG611" s="227">
        <f>IF(N611="zákl. přenesená",J611,0)</f>
        <v>0</v>
      </c>
      <c r="BH611" s="227">
        <f>IF(N611="sníž. přenesená",J611,0)</f>
        <v>0</v>
      </c>
      <c r="BI611" s="227">
        <f>IF(N611="nulová",J611,0)</f>
        <v>0</v>
      </c>
      <c r="BJ611" s="14" t="s">
        <v>85</v>
      </c>
      <c r="BK611" s="227">
        <f>ROUND(I611*H611,2)</f>
        <v>0</v>
      </c>
      <c r="BL611" s="14" t="s">
        <v>233</v>
      </c>
      <c r="BM611" s="226" t="s">
        <v>1754</v>
      </c>
    </row>
    <row r="612" s="2" customFormat="1">
      <c r="A612" s="35"/>
      <c r="B612" s="36"/>
      <c r="C612" s="37"/>
      <c r="D612" s="238" t="s">
        <v>371</v>
      </c>
      <c r="E612" s="37"/>
      <c r="F612" s="239" t="s">
        <v>372</v>
      </c>
      <c r="G612" s="37"/>
      <c r="H612" s="37"/>
      <c r="I612" s="240"/>
      <c r="J612" s="37"/>
      <c r="K612" s="37"/>
      <c r="L612" s="41"/>
      <c r="M612" s="241"/>
      <c r="N612" s="242"/>
      <c r="O612" s="88"/>
      <c r="P612" s="88"/>
      <c r="Q612" s="88"/>
      <c r="R612" s="88"/>
      <c r="S612" s="88"/>
      <c r="T612" s="89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4" t="s">
        <v>371</v>
      </c>
      <c r="AU612" s="14" t="s">
        <v>87</v>
      </c>
    </row>
    <row r="613" s="2" customFormat="1" ht="14.4" customHeight="1">
      <c r="A613" s="35"/>
      <c r="B613" s="36"/>
      <c r="C613" s="228" t="s">
        <v>1755</v>
      </c>
      <c r="D613" s="228" t="s">
        <v>225</v>
      </c>
      <c r="E613" s="229" t="s">
        <v>1756</v>
      </c>
      <c r="F613" s="230" t="s">
        <v>1757</v>
      </c>
      <c r="G613" s="231" t="s">
        <v>321</v>
      </c>
      <c r="H613" s="232">
        <v>9</v>
      </c>
      <c r="I613" s="233"/>
      <c r="J613" s="234">
        <f>ROUND(I613*H613,2)</f>
        <v>0</v>
      </c>
      <c r="K613" s="230" t="s">
        <v>173</v>
      </c>
      <c r="L613" s="235"/>
      <c r="M613" s="236" t="s">
        <v>1</v>
      </c>
      <c r="N613" s="237" t="s">
        <v>42</v>
      </c>
      <c r="O613" s="88"/>
      <c r="P613" s="224">
        <f>O613*H613</f>
        <v>0</v>
      </c>
      <c r="Q613" s="224">
        <v>0.0195</v>
      </c>
      <c r="R613" s="224">
        <f>Q613*H613</f>
        <v>0.17549999999999999</v>
      </c>
      <c r="S613" s="224">
        <v>0</v>
      </c>
      <c r="T613" s="225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26" t="s">
        <v>297</v>
      </c>
      <c r="AT613" s="226" t="s">
        <v>225</v>
      </c>
      <c r="AU613" s="226" t="s">
        <v>87</v>
      </c>
      <c r="AY613" s="14" t="s">
        <v>167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14" t="s">
        <v>85</v>
      </c>
      <c r="BK613" s="227">
        <f>ROUND(I613*H613,2)</f>
        <v>0</v>
      </c>
      <c r="BL613" s="14" t="s">
        <v>233</v>
      </c>
      <c r="BM613" s="226" t="s">
        <v>1758</v>
      </c>
    </row>
    <row r="614" s="2" customFormat="1">
      <c r="A614" s="35"/>
      <c r="B614" s="36"/>
      <c r="C614" s="37"/>
      <c r="D614" s="238" t="s">
        <v>371</v>
      </c>
      <c r="E614" s="37"/>
      <c r="F614" s="239" t="s">
        <v>372</v>
      </c>
      <c r="G614" s="37"/>
      <c r="H614" s="37"/>
      <c r="I614" s="240"/>
      <c r="J614" s="37"/>
      <c r="K614" s="37"/>
      <c r="L614" s="41"/>
      <c r="M614" s="241"/>
      <c r="N614" s="242"/>
      <c r="O614" s="88"/>
      <c r="P614" s="88"/>
      <c r="Q614" s="88"/>
      <c r="R614" s="88"/>
      <c r="S614" s="88"/>
      <c r="T614" s="89"/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T614" s="14" t="s">
        <v>371</v>
      </c>
      <c r="AU614" s="14" t="s">
        <v>87</v>
      </c>
    </row>
    <row r="615" s="2" customFormat="1" ht="14.4" customHeight="1">
      <c r="A615" s="35"/>
      <c r="B615" s="36"/>
      <c r="C615" s="215" t="s">
        <v>1759</v>
      </c>
      <c r="D615" s="215" t="s">
        <v>169</v>
      </c>
      <c r="E615" s="216" t="s">
        <v>1760</v>
      </c>
      <c r="F615" s="217" t="s">
        <v>1761</v>
      </c>
      <c r="G615" s="218" t="s">
        <v>321</v>
      </c>
      <c r="H615" s="219">
        <v>4</v>
      </c>
      <c r="I615" s="220"/>
      <c r="J615" s="221">
        <f>ROUND(I615*H615,2)</f>
        <v>0</v>
      </c>
      <c r="K615" s="217" t="s">
        <v>173</v>
      </c>
      <c r="L615" s="41"/>
      <c r="M615" s="222" t="s">
        <v>1</v>
      </c>
      <c r="N615" s="223" t="s">
        <v>42</v>
      </c>
      <c r="O615" s="88"/>
      <c r="P615" s="224">
        <f>O615*H615</f>
        <v>0</v>
      </c>
      <c r="Q615" s="224">
        <v>0</v>
      </c>
      <c r="R615" s="224">
        <f>Q615*H615</f>
        <v>0</v>
      </c>
      <c r="S615" s="224">
        <v>0</v>
      </c>
      <c r="T615" s="225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26" t="s">
        <v>233</v>
      </c>
      <c r="AT615" s="226" t="s">
        <v>169</v>
      </c>
      <c r="AU615" s="226" t="s">
        <v>87</v>
      </c>
      <c r="AY615" s="14" t="s">
        <v>167</v>
      </c>
      <c r="BE615" s="227">
        <f>IF(N615="základní",J615,0)</f>
        <v>0</v>
      </c>
      <c r="BF615" s="227">
        <f>IF(N615="snížená",J615,0)</f>
        <v>0</v>
      </c>
      <c r="BG615" s="227">
        <f>IF(N615="zákl. přenesená",J615,0)</f>
        <v>0</v>
      </c>
      <c r="BH615" s="227">
        <f>IF(N615="sníž. přenesená",J615,0)</f>
        <v>0</v>
      </c>
      <c r="BI615" s="227">
        <f>IF(N615="nulová",J615,0)</f>
        <v>0</v>
      </c>
      <c r="BJ615" s="14" t="s">
        <v>85</v>
      </c>
      <c r="BK615" s="227">
        <f>ROUND(I615*H615,2)</f>
        <v>0</v>
      </c>
      <c r="BL615" s="14" t="s">
        <v>233</v>
      </c>
      <c r="BM615" s="226" t="s">
        <v>1762</v>
      </c>
    </row>
    <row r="616" s="2" customFormat="1" ht="14.4" customHeight="1">
      <c r="A616" s="35"/>
      <c r="B616" s="36"/>
      <c r="C616" s="228" t="s">
        <v>1763</v>
      </c>
      <c r="D616" s="228" t="s">
        <v>225</v>
      </c>
      <c r="E616" s="229" t="s">
        <v>1764</v>
      </c>
      <c r="F616" s="230" t="s">
        <v>1765</v>
      </c>
      <c r="G616" s="231" t="s">
        <v>321</v>
      </c>
      <c r="H616" s="232">
        <v>4</v>
      </c>
      <c r="I616" s="233"/>
      <c r="J616" s="234">
        <f>ROUND(I616*H616,2)</f>
        <v>0</v>
      </c>
      <c r="K616" s="230" t="s">
        <v>1</v>
      </c>
      <c r="L616" s="235"/>
      <c r="M616" s="236" t="s">
        <v>1</v>
      </c>
      <c r="N616" s="237" t="s">
        <v>42</v>
      </c>
      <c r="O616" s="88"/>
      <c r="P616" s="224">
        <f>O616*H616</f>
        <v>0</v>
      </c>
      <c r="Q616" s="224">
        <v>0</v>
      </c>
      <c r="R616" s="224">
        <f>Q616*H616</f>
        <v>0</v>
      </c>
      <c r="S616" s="224">
        <v>0</v>
      </c>
      <c r="T616" s="225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26" t="s">
        <v>297</v>
      </c>
      <c r="AT616" s="226" t="s">
        <v>225</v>
      </c>
      <c r="AU616" s="226" t="s">
        <v>87</v>
      </c>
      <c r="AY616" s="14" t="s">
        <v>167</v>
      </c>
      <c r="BE616" s="227">
        <f>IF(N616="základní",J616,0)</f>
        <v>0</v>
      </c>
      <c r="BF616" s="227">
        <f>IF(N616="snížená",J616,0)</f>
        <v>0</v>
      </c>
      <c r="BG616" s="227">
        <f>IF(N616="zákl. přenesená",J616,0)</f>
        <v>0</v>
      </c>
      <c r="BH616" s="227">
        <f>IF(N616="sníž. přenesená",J616,0)</f>
        <v>0</v>
      </c>
      <c r="BI616" s="227">
        <f>IF(N616="nulová",J616,0)</f>
        <v>0</v>
      </c>
      <c r="BJ616" s="14" t="s">
        <v>85</v>
      </c>
      <c r="BK616" s="227">
        <f>ROUND(I616*H616,2)</f>
        <v>0</v>
      </c>
      <c r="BL616" s="14" t="s">
        <v>233</v>
      </c>
      <c r="BM616" s="226" t="s">
        <v>1766</v>
      </c>
    </row>
    <row r="617" s="2" customFormat="1">
      <c r="A617" s="35"/>
      <c r="B617" s="36"/>
      <c r="C617" s="37"/>
      <c r="D617" s="238" t="s">
        <v>371</v>
      </c>
      <c r="E617" s="37"/>
      <c r="F617" s="239" t="s">
        <v>1767</v>
      </c>
      <c r="G617" s="37"/>
      <c r="H617" s="37"/>
      <c r="I617" s="240"/>
      <c r="J617" s="37"/>
      <c r="K617" s="37"/>
      <c r="L617" s="41"/>
      <c r="M617" s="241"/>
      <c r="N617" s="242"/>
      <c r="O617" s="88"/>
      <c r="P617" s="88"/>
      <c r="Q617" s="88"/>
      <c r="R617" s="88"/>
      <c r="S617" s="88"/>
      <c r="T617" s="89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T617" s="14" t="s">
        <v>371</v>
      </c>
      <c r="AU617" s="14" t="s">
        <v>87</v>
      </c>
    </row>
    <row r="618" s="2" customFormat="1" ht="14.4" customHeight="1">
      <c r="A618" s="35"/>
      <c r="B618" s="36"/>
      <c r="C618" s="215" t="s">
        <v>1768</v>
      </c>
      <c r="D618" s="215" t="s">
        <v>169</v>
      </c>
      <c r="E618" s="216" t="s">
        <v>1769</v>
      </c>
      <c r="F618" s="217" t="s">
        <v>1770</v>
      </c>
      <c r="G618" s="218" t="s">
        <v>321</v>
      </c>
      <c r="H618" s="219">
        <v>4</v>
      </c>
      <c r="I618" s="220"/>
      <c r="J618" s="221">
        <f>ROUND(I618*H618,2)</f>
        <v>0</v>
      </c>
      <c r="K618" s="217" t="s">
        <v>173</v>
      </c>
      <c r="L618" s="41"/>
      <c r="M618" s="222" t="s">
        <v>1</v>
      </c>
      <c r="N618" s="223" t="s">
        <v>42</v>
      </c>
      <c r="O618" s="88"/>
      <c r="P618" s="224">
        <f>O618*H618</f>
        <v>0</v>
      </c>
      <c r="Q618" s="224">
        <v>0</v>
      </c>
      <c r="R618" s="224">
        <f>Q618*H618</f>
        <v>0</v>
      </c>
      <c r="S618" s="224">
        <v>0</v>
      </c>
      <c r="T618" s="225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26" t="s">
        <v>233</v>
      </c>
      <c r="AT618" s="226" t="s">
        <v>169</v>
      </c>
      <c r="AU618" s="226" t="s">
        <v>87</v>
      </c>
      <c r="AY618" s="14" t="s">
        <v>167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14" t="s">
        <v>85</v>
      </c>
      <c r="BK618" s="227">
        <f>ROUND(I618*H618,2)</f>
        <v>0</v>
      </c>
      <c r="BL618" s="14" t="s">
        <v>233</v>
      </c>
      <c r="BM618" s="226" t="s">
        <v>1771</v>
      </c>
    </row>
    <row r="619" s="2" customFormat="1" ht="14.4" customHeight="1">
      <c r="A619" s="35"/>
      <c r="B619" s="36"/>
      <c r="C619" s="228" t="s">
        <v>1772</v>
      </c>
      <c r="D619" s="228" t="s">
        <v>225</v>
      </c>
      <c r="E619" s="229" t="s">
        <v>1773</v>
      </c>
      <c r="F619" s="230" t="s">
        <v>1774</v>
      </c>
      <c r="G619" s="231" t="s">
        <v>321</v>
      </c>
      <c r="H619" s="232">
        <v>4</v>
      </c>
      <c r="I619" s="233"/>
      <c r="J619" s="234">
        <f>ROUND(I619*H619,2)</f>
        <v>0</v>
      </c>
      <c r="K619" s="230" t="s">
        <v>173</v>
      </c>
      <c r="L619" s="235"/>
      <c r="M619" s="236" t="s">
        <v>1</v>
      </c>
      <c r="N619" s="237" t="s">
        <v>42</v>
      </c>
      <c r="O619" s="88"/>
      <c r="P619" s="224">
        <f>O619*H619</f>
        <v>0</v>
      </c>
      <c r="Q619" s="224">
        <v>0.020500000000000001</v>
      </c>
      <c r="R619" s="224">
        <f>Q619*H619</f>
        <v>0.082000000000000003</v>
      </c>
      <c r="S619" s="224">
        <v>0</v>
      </c>
      <c r="T619" s="225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26" t="s">
        <v>297</v>
      </c>
      <c r="AT619" s="226" t="s">
        <v>225</v>
      </c>
      <c r="AU619" s="226" t="s">
        <v>87</v>
      </c>
      <c r="AY619" s="14" t="s">
        <v>167</v>
      </c>
      <c r="BE619" s="227">
        <f>IF(N619="základní",J619,0)</f>
        <v>0</v>
      </c>
      <c r="BF619" s="227">
        <f>IF(N619="snížená",J619,0)</f>
        <v>0</v>
      </c>
      <c r="BG619" s="227">
        <f>IF(N619="zákl. přenesená",J619,0)</f>
        <v>0</v>
      </c>
      <c r="BH619" s="227">
        <f>IF(N619="sníž. přenesená",J619,0)</f>
        <v>0</v>
      </c>
      <c r="BI619" s="227">
        <f>IF(N619="nulová",J619,0)</f>
        <v>0</v>
      </c>
      <c r="BJ619" s="14" t="s">
        <v>85</v>
      </c>
      <c r="BK619" s="227">
        <f>ROUND(I619*H619,2)</f>
        <v>0</v>
      </c>
      <c r="BL619" s="14" t="s">
        <v>233</v>
      </c>
      <c r="BM619" s="226" t="s">
        <v>1775</v>
      </c>
    </row>
    <row r="620" s="2" customFormat="1">
      <c r="A620" s="35"/>
      <c r="B620" s="36"/>
      <c r="C620" s="37"/>
      <c r="D620" s="238" t="s">
        <v>371</v>
      </c>
      <c r="E620" s="37"/>
      <c r="F620" s="239" t="s">
        <v>1776</v>
      </c>
      <c r="G620" s="37"/>
      <c r="H620" s="37"/>
      <c r="I620" s="240"/>
      <c r="J620" s="37"/>
      <c r="K620" s="37"/>
      <c r="L620" s="41"/>
      <c r="M620" s="241"/>
      <c r="N620" s="242"/>
      <c r="O620" s="88"/>
      <c r="P620" s="88"/>
      <c r="Q620" s="88"/>
      <c r="R620" s="88"/>
      <c r="S620" s="88"/>
      <c r="T620" s="89"/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T620" s="14" t="s">
        <v>371</v>
      </c>
      <c r="AU620" s="14" t="s">
        <v>87</v>
      </c>
    </row>
    <row r="621" s="2" customFormat="1" ht="14.4" customHeight="1">
      <c r="A621" s="35"/>
      <c r="B621" s="36"/>
      <c r="C621" s="215" t="s">
        <v>1777</v>
      </c>
      <c r="D621" s="215" t="s">
        <v>169</v>
      </c>
      <c r="E621" s="216" t="s">
        <v>1778</v>
      </c>
      <c r="F621" s="217" t="s">
        <v>1779</v>
      </c>
      <c r="G621" s="218" t="s">
        <v>321</v>
      </c>
      <c r="H621" s="219">
        <v>23</v>
      </c>
      <c r="I621" s="220"/>
      <c r="J621" s="221">
        <f>ROUND(I621*H621,2)</f>
        <v>0</v>
      </c>
      <c r="K621" s="217" t="s">
        <v>173</v>
      </c>
      <c r="L621" s="41"/>
      <c r="M621" s="222" t="s">
        <v>1</v>
      </c>
      <c r="N621" s="223" t="s">
        <v>42</v>
      </c>
      <c r="O621" s="88"/>
      <c r="P621" s="224">
        <f>O621*H621</f>
        <v>0</v>
      </c>
      <c r="Q621" s="224">
        <v>0</v>
      </c>
      <c r="R621" s="224">
        <f>Q621*H621</f>
        <v>0</v>
      </c>
      <c r="S621" s="224">
        <v>0</v>
      </c>
      <c r="T621" s="225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226" t="s">
        <v>233</v>
      </c>
      <c r="AT621" s="226" t="s">
        <v>169</v>
      </c>
      <c r="AU621" s="226" t="s">
        <v>87</v>
      </c>
      <c r="AY621" s="14" t="s">
        <v>167</v>
      </c>
      <c r="BE621" s="227">
        <f>IF(N621="základní",J621,0)</f>
        <v>0</v>
      </c>
      <c r="BF621" s="227">
        <f>IF(N621="snížená",J621,0)</f>
        <v>0</v>
      </c>
      <c r="BG621" s="227">
        <f>IF(N621="zákl. přenesená",J621,0)</f>
        <v>0</v>
      </c>
      <c r="BH621" s="227">
        <f>IF(N621="sníž. přenesená",J621,0)</f>
        <v>0</v>
      </c>
      <c r="BI621" s="227">
        <f>IF(N621="nulová",J621,0)</f>
        <v>0</v>
      </c>
      <c r="BJ621" s="14" t="s">
        <v>85</v>
      </c>
      <c r="BK621" s="227">
        <f>ROUND(I621*H621,2)</f>
        <v>0</v>
      </c>
      <c r="BL621" s="14" t="s">
        <v>233</v>
      </c>
      <c r="BM621" s="226" t="s">
        <v>1780</v>
      </c>
    </row>
    <row r="622" s="2" customFormat="1" ht="14.4" customHeight="1">
      <c r="A622" s="35"/>
      <c r="B622" s="36"/>
      <c r="C622" s="228" t="s">
        <v>1781</v>
      </c>
      <c r="D622" s="228" t="s">
        <v>225</v>
      </c>
      <c r="E622" s="229" t="s">
        <v>1782</v>
      </c>
      <c r="F622" s="230" t="s">
        <v>1783</v>
      </c>
      <c r="G622" s="231" t="s">
        <v>321</v>
      </c>
      <c r="H622" s="232">
        <v>2</v>
      </c>
      <c r="I622" s="233"/>
      <c r="J622" s="234">
        <f>ROUND(I622*H622,2)</f>
        <v>0</v>
      </c>
      <c r="K622" s="230" t="s">
        <v>173</v>
      </c>
      <c r="L622" s="235"/>
      <c r="M622" s="236" t="s">
        <v>1</v>
      </c>
      <c r="N622" s="237" t="s">
        <v>42</v>
      </c>
      <c r="O622" s="88"/>
      <c r="P622" s="224">
        <f>O622*H622</f>
        <v>0</v>
      </c>
      <c r="Q622" s="224">
        <v>0.00014999999999999999</v>
      </c>
      <c r="R622" s="224">
        <f>Q622*H622</f>
        <v>0.00029999999999999997</v>
      </c>
      <c r="S622" s="224">
        <v>0</v>
      </c>
      <c r="T622" s="225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26" t="s">
        <v>297</v>
      </c>
      <c r="AT622" s="226" t="s">
        <v>225</v>
      </c>
      <c r="AU622" s="226" t="s">
        <v>87</v>
      </c>
      <c r="AY622" s="14" t="s">
        <v>167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14" t="s">
        <v>85</v>
      </c>
      <c r="BK622" s="227">
        <f>ROUND(I622*H622,2)</f>
        <v>0</v>
      </c>
      <c r="BL622" s="14" t="s">
        <v>233</v>
      </c>
      <c r="BM622" s="226" t="s">
        <v>1784</v>
      </c>
    </row>
    <row r="623" s="2" customFormat="1">
      <c r="A623" s="35"/>
      <c r="B623" s="36"/>
      <c r="C623" s="37"/>
      <c r="D623" s="238" t="s">
        <v>371</v>
      </c>
      <c r="E623" s="37"/>
      <c r="F623" s="239" t="s">
        <v>372</v>
      </c>
      <c r="G623" s="37"/>
      <c r="H623" s="37"/>
      <c r="I623" s="240"/>
      <c r="J623" s="37"/>
      <c r="K623" s="37"/>
      <c r="L623" s="41"/>
      <c r="M623" s="241"/>
      <c r="N623" s="242"/>
      <c r="O623" s="88"/>
      <c r="P623" s="88"/>
      <c r="Q623" s="88"/>
      <c r="R623" s="88"/>
      <c r="S623" s="88"/>
      <c r="T623" s="89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4" t="s">
        <v>371</v>
      </c>
      <c r="AU623" s="14" t="s">
        <v>87</v>
      </c>
    </row>
    <row r="624" s="2" customFormat="1" ht="14.4" customHeight="1">
      <c r="A624" s="35"/>
      <c r="B624" s="36"/>
      <c r="C624" s="228" t="s">
        <v>1785</v>
      </c>
      <c r="D624" s="228" t="s">
        <v>225</v>
      </c>
      <c r="E624" s="229" t="s">
        <v>1786</v>
      </c>
      <c r="F624" s="230" t="s">
        <v>1787</v>
      </c>
      <c r="G624" s="231" t="s">
        <v>321</v>
      </c>
      <c r="H624" s="232">
        <v>6</v>
      </c>
      <c r="I624" s="233"/>
      <c r="J624" s="234">
        <f>ROUND(I624*H624,2)</f>
        <v>0</v>
      </c>
      <c r="K624" s="230" t="s">
        <v>173</v>
      </c>
      <c r="L624" s="235"/>
      <c r="M624" s="236" t="s">
        <v>1</v>
      </c>
      <c r="N624" s="237" t="s">
        <v>42</v>
      </c>
      <c r="O624" s="88"/>
      <c r="P624" s="224">
        <f>O624*H624</f>
        <v>0</v>
      </c>
      <c r="Q624" s="224">
        <v>0.00014999999999999999</v>
      </c>
      <c r="R624" s="224">
        <f>Q624*H624</f>
        <v>0.00089999999999999998</v>
      </c>
      <c r="S624" s="224">
        <v>0</v>
      </c>
      <c r="T624" s="225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26" t="s">
        <v>297</v>
      </c>
      <c r="AT624" s="226" t="s">
        <v>225</v>
      </c>
      <c r="AU624" s="226" t="s">
        <v>87</v>
      </c>
      <c r="AY624" s="14" t="s">
        <v>167</v>
      </c>
      <c r="BE624" s="227">
        <f>IF(N624="základní",J624,0)</f>
        <v>0</v>
      </c>
      <c r="BF624" s="227">
        <f>IF(N624="snížená",J624,0)</f>
        <v>0</v>
      </c>
      <c r="BG624" s="227">
        <f>IF(N624="zákl. přenesená",J624,0)</f>
        <v>0</v>
      </c>
      <c r="BH624" s="227">
        <f>IF(N624="sníž. přenesená",J624,0)</f>
        <v>0</v>
      </c>
      <c r="BI624" s="227">
        <f>IF(N624="nulová",J624,0)</f>
        <v>0</v>
      </c>
      <c r="BJ624" s="14" t="s">
        <v>85</v>
      </c>
      <c r="BK624" s="227">
        <f>ROUND(I624*H624,2)</f>
        <v>0</v>
      </c>
      <c r="BL624" s="14" t="s">
        <v>233</v>
      </c>
      <c r="BM624" s="226" t="s">
        <v>1788</v>
      </c>
    </row>
    <row r="625" s="2" customFormat="1">
      <c r="A625" s="35"/>
      <c r="B625" s="36"/>
      <c r="C625" s="37"/>
      <c r="D625" s="238" t="s">
        <v>371</v>
      </c>
      <c r="E625" s="37"/>
      <c r="F625" s="239" t="s">
        <v>372</v>
      </c>
      <c r="G625" s="37"/>
      <c r="H625" s="37"/>
      <c r="I625" s="240"/>
      <c r="J625" s="37"/>
      <c r="K625" s="37"/>
      <c r="L625" s="41"/>
      <c r="M625" s="241"/>
      <c r="N625" s="242"/>
      <c r="O625" s="88"/>
      <c r="P625" s="88"/>
      <c r="Q625" s="88"/>
      <c r="R625" s="88"/>
      <c r="S625" s="88"/>
      <c r="T625" s="89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4" t="s">
        <v>371</v>
      </c>
      <c r="AU625" s="14" t="s">
        <v>87</v>
      </c>
    </row>
    <row r="626" s="2" customFormat="1" ht="14.4" customHeight="1">
      <c r="A626" s="35"/>
      <c r="B626" s="36"/>
      <c r="C626" s="228" t="s">
        <v>1789</v>
      </c>
      <c r="D626" s="228" t="s">
        <v>225</v>
      </c>
      <c r="E626" s="229" t="s">
        <v>1790</v>
      </c>
      <c r="F626" s="230" t="s">
        <v>1791</v>
      </c>
      <c r="G626" s="231" t="s">
        <v>321</v>
      </c>
      <c r="H626" s="232">
        <v>2</v>
      </c>
      <c r="I626" s="233"/>
      <c r="J626" s="234">
        <f>ROUND(I626*H626,2)</f>
        <v>0</v>
      </c>
      <c r="K626" s="230" t="s">
        <v>173</v>
      </c>
      <c r="L626" s="235"/>
      <c r="M626" s="236" t="s">
        <v>1</v>
      </c>
      <c r="N626" s="237" t="s">
        <v>42</v>
      </c>
      <c r="O626" s="88"/>
      <c r="P626" s="224">
        <f>O626*H626</f>
        <v>0</v>
      </c>
      <c r="Q626" s="224">
        <v>0.00014999999999999999</v>
      </c>
      <c r="R626" s="224">
        <f>Q626*H626</f>
        <v>0.00029999999999999997</v>
      </c>
      <c r="S626" s="224">
        <v>0</v>
      </c>
      <c r="T626" s="225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26" t="s">
        <v>297</v>
      </c>
      <c r="AT626" s="226" t="s">
        <v>225</v>
      </c>
      <c r="AU626" s="226" t="s">
        <v>87</v>
      </c>
      <c r="AY626" s="14" t="s">
        <v>167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14" t="s">
        <v>85</v>
      </c>
      <c r="BK626" s="227">
        <f>ROUND(I626*H626,2)</f>
        <v>0</v>
      </c>
      <c r="BL626" s="14" t="s">
        <v>233</v>
      </c>
      <c r="BM626" s="226" t="s">
        <v>1792</v>
      </c>
    </row>
    <row r="627" s="2" customFormat="1">
      <c r="A627" s="35"/>
      <c r="B627" s="36"/>
      <c r="C627" s="37"/>
      <c r="D627" s="238" t="s">
        <v>371</v>
      </c>
      <c r="E627" s="37"/>
      <c r="F627" s="239" t="s">
        <v>372</v>
      </c>
      <c r="G627" s="37"/>
      <c r="H627" s="37"/>
      <c r="I627" s="240"/>
      <c r="J627" s="37"/>
      <c r="K627" s="37"/>
      <c r="L627" s="41"/>
      <c r="M627" s="241"/>
      <c r="N627" s="242"/>
      <c r="O627" s="88"/>
      <c r="P627" s="88"/>
      <c r="Q627" s="88"/>
      <c r="R627" s="88"/>
      <c r="S627" s="88"/>
      <c r="T627" s="89"/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T627" s="14" t="s">
        <v>371</v>
      </c>
      <c r="AU627" s="14" t="s">
        <v>87</v>
      </c>
    </row>
    <row r="628" s="2" customFormat="1" ht="14.4" customHeight="1">
      <c r="A628" s="35"/>
      <c r="B628" s="36"/>
      <c r="C628" s="228" t="s">
        <v>1793</v>
      </c>
      <c r="D628" s="228" t="s">
        <v>225</v>
      </c>
      <c r="E628" s="229" t="s">
        <v>1794</v>
      </c>
      <c r="F628" s="230" t="s">
        <v>1795</v>
      </c>
      <c r="G628" s="231" t="s">
        <v>321</v>
      </c>
      <c r="H628" s="232">
        <v>13</v>
      </c>
      <c r="I628" s="233"/>
      <c r="J628" s="234">
        <f>ROUND(I628*H628,2)</f>
        <v>0</v>
      </c>
      <c r="K628" s="230" t="s">
        <v>173</v>
      </c>
      <c r="L628" s="235"/>
      <c r="M628" s="236" t="s">
        <v>1</v>
      </c>
      <c r="N628" s="237" t="s">
        <v>42</v>
      </c>
      <c r="O628" s="88"/>
      <c r="P628" s="224">
        <f>O628*H628</f>
        <v>0</v>
      </c>
      <c r="Q628" s="224">
        <v>0.00014999999999999999</v>
      </c>
      <c r="R628" s="224">
        <f>Q628*H628</f>
        <v>0.0019499999999999999</v>
      </c>
      <c r="S628" s="224">
        <v>0</v>
      </c>
      <c r="T628" s="225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26" t="s">
        <v>297</v>
      </c>
      <c r="AT628" s="226" t="s">
        <v>225</v>
      </c>
      <c r="AU628" s="226" t="s">
        <v>87</v>
      </c>
      <c r="AY628" s="14" t="s">
        <v>167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14" t="s">
        <v>85</v>
      </c>
      <c r="BK628" s="227">
        <f>ROUND(I628*H628,2)</f>
        <v>0</v>
      </c>
      <c r="BL628" s="14" t="s">
        <v>233</v>
      </c>
      <c r="BM628" s="226" t="s">
        <v>1796</v>
      </c>
    </row>
    <row r="629" s="2" customFormat="1">
      <c r="A629" s="35"/>
      <c r="B629" s="36"/>
      <c r="C629" s="37"/>
      <c r="D629" s="238" t="s">
        <v>371</v>
      </c>
      <c r="E629" s="37"/>
      <c r="F629" s="239" t="s">
        <v>372</v>
      </c>
      <c r="G629" s="37"/>
      <c r="H629" s="37"/>
      <c r="I629" s="240"/>
      <c r="J629" s="37"/>
      <c r="K629" s="37"/>
      <c r="L629" s="41"/>
      <c r="M629" s="241"/>
      <c r="N629" s="242"/>
      <c r="O629" s="88"/>
      <c r="P629" s="88"/>
      <c r="Q629" s="88"/>
      <c r="R629" s="88"/>
      <c r="S629" s="88"/>
      <c r="T629" s="89"/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T629" s="14" t="s">
        <v>371</v>
      </c>
      <c r="AU629" s="14" t="s">
        <v>87</v>
      </c>
    </row>
    <row r="630" s="2" customFormat="1" ht="14.4" customHeight="1">
      <c r="A630" s="35"/>
      <c r="B630" s="36"/>
      <c r="C630" s="228" t="s">
        <v>1797</v>
      </c>
      <c r="D630" s="228" t="s">
        <v>225</v>
      </c>
      <c r="E630" s="229" t="s">
        <v>1798</v>
      </c>
      <c r="F630" s="230" t="s">
        <v>1799</v>
      </c>
      <c r="G630" s="231" t="s">
        <v>321</v>
      </c>
      <c r="H630" s="232">
        <v>13</v>
      </c>
      <c r="I630" s="233"/>
      <c r="J630" s="234">
        <f>ROUND(I630*H630,2)</f>
        <v>0</v>
      </c>
      <c r="K630" s="230" t="s">
        <v>173</v>
      </c>
      <c r="L630" s="235"/>
      <c r="M630" s="236" t="s">
        <v>1</v>
      </c>
      <c r="N630" s="237" t="s">
        <v>42</v>
      </c>
      <c r="O630" s="88"/>
      <c r="P630" s="224">
        <f>O630*H630</f>
        <v>0</v>
      </c>
      <c r="Q630" s="224">
        <v>0.00014999999999999999</v>
      </c>
      <c r="R630" s="224">
        <f>Q630*H630</f>
        <v>0.0019499999999999999</v>
      </c>
      <c r="S630" s="224">
        <v>0</v>
      </c>
      <c r="T630" s="225">
        <f>S630*H630</f>
        <v>0</v>
      </c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R630" s="226" t="s">
        <v>297</v>
      </c>
      <c r="AT630" s="226" t="s">
        <v>225</v>
      </c>
      <c r="AU630" s="226" t="s">
        <v>87</v>
      </c>
      <c r="AY630" s="14" t="s">
        <v>167</v>
      </c>
      <c r="BE630" s="227">
        <f>IF(N630="základní",J630,0)</f>
        <v>0</v>
      </c>
      <c r="BF630" s="227">
        <f>IF(N630="snížená",J630,0)</f>
        <v>0</v>
      </c>
      <c r="BG630" s="227">
        <f>IF(N630="zákl. přenesená",J630,0)</f>
        <v>0</v>
      </c>
      <c r="BH630" s="227">
        <f>IF(N630="sníž. přenesená",J630,0)</f>
        <v>0</v>
      </c>
      <c r="BI630" s="227">
        <f>IF(N630="nulová",J630,0)</f>
        <v>0</v>
      </c>
      <c r="BJ630" s="14" t="s">
        <v>85</v>
      </c>
      <c r="BK630" s="227">
        <f>ROUND(I630*H630,2)</f>
        <v>0</v>
      </c>
      <c r="BL630" s="14" t="s">
        <v>233</v>
      </c>
      <c r="BM630" s="226" t="s">
        <v>1800</v>
      </c>
    </row>
    <row r="631" s="2" customFormat="1">
      <c r="A631" s="35"/>
      <c r="B631" s="36"/>
      <c r="C631" s="37"/>
      <c r="D631" s="238" t="s">
        <v>371</v>
      </c>
      <c r="E631" s="37"/>
      <c r="F631" s="239" t="s">
        <v>372</v>
      </c>
      <c r="G631" s="37"/>
      <c r="H631" s="37"/>
      <c r="I631" s="240"/>
      <c r="J631" s="37"/>
      <c r="K631" s="37"/>
      <c r="L631" s="41"/>
      <c r="M631" s="241"/>
      <c r="N631" s="242"/>
      <c r="O631" s="88"/>
      <c r="P631" s="88"/>
      <c r="Q631" s="88"/>
      <c r="R631" s="88"/>
      <c r="S631" s="88"/>
      <c r="T631" s="89"/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T631" s="14" t="s">
        <v>371</v>
      </c>
      <c r="AU631" s="14" t="s">
        <v>87</v>
      </c>
    </row>
    <row r="632" s="2" customFormat="1" ht="14.4" customHeight="1">
      <c r="A632" s="35"/>
      <c r="B632" s="36"/>
      <c r="C632" s="215" t="s">
        <v>1801</v>
      </c>
      <c r="D632" s="215" t="s">
        <v>169</v>
      </c>
      <c r="E632" s="216" t="s">
        <v>1802</v>
      </c>
      <c r="F632" s="217" t="s">
        <v>1803</v>
      </c>
      <c r="G632" s="218" t="s">
        <v>321</v>
      </c>
      <c r="H632" s="219">
        <v>23</v>
      </c>
      <c r="I632" s="220"/>
      <c r="J632" s="221">
        <f>ROUND(I632*H632,2)</f>
        <v>0</v>
      </c>
      <c r="K632" s="217" t="s">
        <v>173</v>
      </c>
      <c r="L632" s="41"/>
      <c r="M632" s="222" t="s">
        <v>1</v>
      </c>
      <c r="N632" s="223" t="s">
        <v>42</v>
      </c>
      <c r="O632" s="88"/>
      <c r="P632" s="224">
        <f>O632*H632</f>
        <v>0</v>
      </c>
      <c r="Q632" s="224">
        <v>0</v>
      </c>
      <c r="R632" s="224">
        <f>Q632*H632</f>
        <v>0</v>
      </c>
      <c r="S632" s="224">
        <v>0</v>
      </c>
      <c r="T632" s="225">
        <f>S632*H632</f>
        <v>0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226" t="s">
        <v>233</v>
      </c>
      <c r="AT632" s="226" t="s">
        <v>169</v>
      </c>
      <c r="AU632" s="226" t="s">
        <v>87</v>
      </c>
      <c r="AY632" s="14" t="s">
        <v>167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14" t="s">
        <v>85</v>
      </c>
      <c r="BK632" s="227">
        <f>ROUND(I632*H632,2)</f>
        <v>0</v>
      </c>
      <c r="BL632" s="14" t="s">
        <v>233</v>
      </c>
      <c r="BM632" s="226" t="s">
        <v>1804</v>
      </c>
    </row>
    <row r="633" s="2" customFormat="1" ht="14.4" customHeight="1">
      <c r="A633" s="35"/>
      <c r="B633" s="36"/>
      <c r="C633" s="228" t="s">
        <v>1805</v>
      </c>
      <c r="D633" s="228" t="s">
        <v>225</v>
      </c>
      <c r="E633" s="229" t="s">
        <v>1806</v>
      </c>
      <c r="F633" s="230" t="s">
        <v>1807</v>
      </c>
      <c r="G633" s="231" t="s">
        <v>321</v>
      </c>
      <c r="H633" s="232">
        <v>19</v>
      </c>
      <c r="I633" s="233"/>
      <c r="J633" s="234">
        <f>ROUND(I633*H633,2)</f>
        <v>0</v>
      </c>
      <c r="K633" s="230" t="s">
        <v>173</v>
      </c>
      <c r="L633" s="235"/>
      <c r="M633" s="236" t="s">
        <v>1</v>
      </c>
      <c r="N633" s="237" t="s">
        <v>42</v>
      </c>
      <c r="O633" s="88"/>
      <c r="P633" s="224">
        <f>O633*H633</f>
        <v>0</v>
      </c>
      <c r="Q633" s="224">
        <v>0.0022000000000000001</v>
      </c>
      <c r="R633" s="224">
        <f>Q633*H633</f>
        <v>0.041800000000000004</v>
      </c>
      <c r="S633" s="224">
        <v>0</v>
      </c>
      <c r="T633" s="225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26" t="s">
        <v>297</v>
      </c>
      <c r="AT633" s="226" t="s">
        <v>225</v>
      </c>
      <c r="AU633" s="226" t="s">
        <v>87</v>
      </c>
      <c r="AY633" s="14" t="s">
        <v>167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14" t="s">
        <v>85</v>
      </c>
      <c r="BK633" s="227">
        <f>ROUND(I633*H633,2)</f>
        <v>0</v>
      </c>
      <c r="BL633" s="14" t="s">
        <v>233</v>
      </c>
      <c r="BM633" s="226" t="s">
        <v>1808</v>
      </c>
    </row>
    <row r="634" s="2" customFormat="1">
      <c r="A634" s="35"/>
      <c r="B634" s="36"/>
      <c r="C634" s="37"/>
      <c r="D634" s="238" t="s">
        <v>371</v>
      </c>
      <c r="E634" s="37"/>
      <c r="F634" s="239" t="s">
        <v>372</v>
      </c>
      <c r="G634" s="37"/>
      <c r="H634" s="37"/>
      <c r="I634" s="240"/>
      <c r="J634" s="37"/>
      <c r="K634" s="37"/>
      <c r="L634" s="41"/>
      <c r="M634" s="241"/>
      <c r="N634" s="242"/>
      <c r="O634" s="88"/>
      <c r="P634" s="88"/>
      <c r="Q634" s="88"/>
      <c r="R634" s="88"/>
      <c r="S634" s="88"/>
      <c r="T634" s="89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4" t="s">
        <v>371</v>
      </c>
      <c r="AU634" s="14" t="s">
        <v>87</v>
      </c>
    </row>
    <row r="635" s="2" customFormat="1" ht="14.4" customHeight="1">
      <c r="A635" s="35"/>
      <c r="B635" s="36"/>
      <c r="C635" s="228" t="s">
        <v>1809</v>
      </c>
      <c r="D635" s="228" t="s">
        <v>225</v>
      </c>
      <c r="E635" s="229" t="s">
        <v>1810</v>
      </c>
      <c r="F635" s="230" t="s">
        <v>1811</v>
      </c>
      <c r="G635" s="231" t="s">
        <v>321</v>
      </c>
      <c r="H635" s="232">
        <v>4</v>
      </c>
      <c r="I635" s="233"/>
      <c r="J635" s="234">
        <f>ROUND(I635*H635,2)</f>
        <v>0</v>
      </c>
      <c r="K635" s="230" t="s">
        <v>173</v>
      </c>
      <c r="L635" s="235"/>
      <c r="M635" s="236" t="s">
        <v>1</v>
      </c>
      <c r="N635" s="237" t="s">
        <v>42</v>
      </c>
      <c r="O635" s="88"/>
      <c r="P635" s="224">
        <f>O635*H635</f>
        <v>0</v>
      </c>
      <c r="Q635" s="224">
        <v>0.0022000000000000001</v>
      </c>
      <c r="R635" s="224">
        <f>Q635*H635</f>
        <v>0.0088000000000000005</v>
      </c>
      <c r="S635" s="224">
        <v>0</v>
      </c>
      <c r="T635" s="225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26" t="s">
        <v>297</v>
      </c>
      <c r="AT635" s="226" t="s">
        <v>225</v>
      </c>
      <c r="AU635" s="226" t="s">
        <v>87</v>
      </c>
      <c r="AY635" s="14" t="s">
        <v>167</v>
      </c>
      <c r="BE635" s="227">
        <f>IF(N635="základní",J635,0)</f>
        <v>0</v>
      </c>
      <c r="BF635" s="227">
        <f>IF(N635="snížená",J635,0)</f>
        <v>0</v>
      </c>
      <c r="BG635" s="227">
        <f>IF(N635="zákl. přenesená",J635,0)</f>
        <v>0</v>
      </c>
      <c r="BH635" s="227">
        <f>IF(N635="sníž. přenesená",J635,0)</f>
        <v>0</v>
      </c>
      <c r="BI635" s="227">
        <f>IF(N635="nulová",J635,0)</f>
        <v>0</v>
      </c>
      <c r="BJ635" s="14" t="s">
        <v>85</v>
      </c>
      <c r="BK635" s="227">
        <f>ROUND(I635*H635,2)</f>
        <v>0</v>
      </c>
      <c r="BL635" s="14" t="s">
        <v>233</v>
      </c>
      <c r="BM635" s="226" t="s">
        <v>1812</v>
      </c>
    </row>
    <row r="636" s="2" customFormat="1">
      <c r="A636" s="35"/>
      <c r="B636" s="36"/>
      <c r="C636" s="37"/>
      <c r="D636" s="238" t="s">
        <v>371</v>
      </c>
      <c r="E636" s="37"/>
      <c r="F636" s="239" t="s">
        <v>372</v>
      </c>
      <c r="G636" s="37"/>
      <c r="H636" s="37"/>
      <c r="I636" s="240"/>
      <c r="J636" s="37"/>
      <c r="K636" s="37"/>
      <c r="L636" s="41"/>
      <c r="M636" s="241"/>
      <c r="N636" s="242"/>
      <c r="O636" s="88"/>
      <c r="P636" s="88"/>
      <c r="Q636" s="88"/>
      <c r="R636" s="88"/>
      <c r="S636" s="88"/>
      <c r="T636" s="89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4" t="s">
        <v>371</v>
      </c>
      <c r="AU636" s="14" t="s">
        <v>87</v>
      </c>
    </row>
    <row r="637" s="2" customFormat="1" ht="14.4" customHeight="1">
      <c r="A637" s="35"/>
      <c r="B637" s="36"/>
      <c r="C637" s="228" t="s">
        <v>1813</v>
      </c>
      <c r="D637" s="228" t="s">
        <v>225</v>
      </c>
      <c r="E637" s="229" t="s">
        <v>1814</v>
      </c>
      <c r="F637" s="230" t="s">
        <v>1815</v>
      </c>
      <c r="G637" s="231" t="s">
        <v>321</v>
      </c>
      <c r="H637" s="232">
        <v>2</v>
      </c>
      <c r="I637" s="233"/>
      <c r="J637" s="234">
        <f>ROUND(I637*H637,2)</f>
        <v>0</v>
      </c>
      <c r="K637" s="230" t="s">
        <v>173</v>
      </c>
      <c r="L637" s="235"/>
      <c r="M637" s="236" t="s">
        <v>1</v>
      </c>
      <c r="N637" s="237" t="s">
        <v>42</v>
      </c>
      <c r="O637" s="88"/>
      <c r="P637" s="224">
        <f>O637*H637</f>
        <v>0</v>
      </c>
      <c r="Q637" s="224">
        <v>0.0011000000000000001</v>
      </c>
      <c r="R637" s="224">
        <f>Q637*H637</f>
        <v>0.0022000000000000001</v>
      </c>
      <c r="S637" s="224">
        <v>0</v>
      </c>
      <c r="T637" s="225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26" t="s">
        <v>297</v>
      </c>
      <c r="AT637" s="226" t="s">
        <v>225</v>
      </c>
      <c r="AU637" s="226" t="s">
        <v>87</v>
      </c>
      <c r="AY637" s="14" t="s">
        <v>167</v>
      </c>
      <c r="BE637" s="227">
        <f>IF(N637="základní",J637,0)</f>
        <v>0</v>
      </c>
      <c r="BF637" s="227">
        <f>IF(N637="snížená",J637,0)</f>
        <v>0</v>
      </c>
      <c r="BG637" s="227">
        <f>IF(N637="zákl. přenesená",J637,0)</f>
        <v>0</v>
      </c>
      <c r="BH637" s="227">
        <f>IF(N637="sníž. přenesená",J637,0)</f>
        <v>0</v>
      </c>
      <c r="BI637" s="227">
        <f>IF(N637="nulová",J637,0)</f>
        <v>0</v>
      </c>
      <c r="BJ637" s="14" t="s">
        <v>85</v>
      </c>
      <c r="BK637" s="227">
        <f>ROUND(I637*H637,2)</f>
        <v>0</v>
      </c>
      <c r="BL637" s="14" t="s">
        <v>233</v>
      </c>
      <c r="BM637" s="226" t="s">
        <v>1816</v>
      </c>
    </row>
    <row r="638" s="2" customFormat="1">
      <c r="A638" s="35"/>
      <c r="B638" s="36"/>
      <c r="C638" s="37"/>
      <c r="D638" s="238" t="s">
        <v>371</v>
      </c>
      <c r="E638" s="37"/>
      <c r="F638" s="239" t="s">
        <v>1817</v>
      </c>
      <c r="G638" s="37"/>
      <c r="H638" s="37"/>
      <c r="I638" s="240"/>
      <c r="J638" s="37"/>
      <c r="K638" s="37"/>
      <c r="L638" s="41"/>
      <c r="M638" s="241"/>
      <c r="N638" s="242"/>
      <c r="O638" s="88"/>
      <c r="P638" s="88"/>
      <c r="Q638" s="88"/>
      <c r="R638" s="88"/>
      <c r="S638" s="88"/>
      <c r="T638" s="89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4" t="s">
        <v>371</v>
      </c>
      <c r="AU638" s="14" t="s">
        <v>87</v>
      </c>
    </row>
    <row r="639" s="2" customFormat="1" ht="14.4" customHeight="1">
      <c r="A639" s="35"/>
      <c r="B639" s="36"/>
      <c r="C639" s="215" t="s">
        <v>1818</v>
      </c>
      <c r="D639" s="215" t="s">
        <v>169</v>
      </c>
      <c r="E639" s="216" t="s">
        <v>1819</v>
      </c>
      <c r="F639" s="217" t="s">
        <v>1820</v>
      </c>
      <c r="G639" s="218" t="s">
        <v>186</v>
      </c>
      <c r="H639" s="219">
        <v>18</v>
      </c>
      <c r="I639" s="220"/>
      <c r="J639" s="221">
        <f>ROUND(I639*H639,2)</f>
        <v>0</v>
      </c>
      <c r="K639" s="217" t="s">
        <v>173</v>
      </c>
      <c r="L639" s="41"/>
      <c r="M639" s="222" t="s">
        <v>1</v>
      </c>
      <c r="N639" s="223" t="s">
        <v>42</v>
      </c>
      <c r="O639" s="88"/>
      <c r="P639" s="224">
        <f>O639*H639</f>
        <v>0</v>
      </c>
      <c r="Q639" s="224">
        <v>0</v>
      </c>
      <c r="R639" s="224">
        <f>Q639*H639</f>
        <v>0</v>
      </c>
      <c r="S639" s="224">
        <v>0</v>
      </c>
      <c r="T639" s="225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26" t="s">
        <v>233</v>
      </c>
      <c r="AT639" s="226" t="s">
        <v>169</v>
      </c>
      <c r="AU639" s="226" t="s">
        <v>87</v>
      </c>
      <c r="AY639" s="14" t="s">
        <v>167</v>
      </c>
      <c r="BE639" s="227">
        <f>IF(N639="základní",J639,0)</f>
        <v>0</v>
      </c>
      <c r="BF639" s="227">
        <f>IF(N639="snížená",J639,0)</f>
        <v>0</v>
      </c>
      <c r="BG639" s="227">
        <f>IF(N639="zákl. přenesená",J639,0)</f>
        <v>0</v>
      </c>
      <c r="BH639" s="227">
        <f>IF(N639="sníž. přenesená",J639,0)</f>
        <v>0</v>
      </c>
      <c r="BI639" s="227">
        <f>IF(N639="nulová",J639,0)</f>
        <v>0</v>
      </c>
      <c r="BJ639" s="14" t="s">
        <v>85</v>
      </c>
      <c r="BK639" s="227">
        <f>ROUND(I639*H639,2)</f>
        <v>0</v>
      </c>
      <c r="BL639" s="14" t="s">
        <v>233</v>
      </c>
      <c r="BM639" s="226" t="s">
        <v>1821</v>
      </c>
    </row>
    <row r="640" s="2" customFormat="1" ht="14.4" customHeight="1">
      <c r="A640" s="35"/>
      <c r="B640" s="36"/>
      <c r="C640" s="228" t="s">
        <v>1822</v>
      </c>
      <c r="D640" s="228" t="s">
        <v>225</v>
      </c>
      <c r="E640" s="229" t="s">
        <v>1823</v>
      </c>
      <c r="F640" s="230" t="s">
        <v>1824</v>
      </c>
      <c r="G640" s="231" t="s">
        <v>491</v>
      </c>
      <c r="H640" s="232">
        <v>16</v>
      </c>
      <c r="I640" s="233"/>
      <c r="J640" s="234">
        <f>ROUND(I640*H640,2)</f>
        <v>0</v>
      </c>
      <c r="K640" s="230" t="s">
        <v>1</v>
      </c>
      <c r="L640" s="235"/>
      <c r="M640" s="236" t="s">
        <v>1</v>
      </c>
      <c r="N640" s="237" t="s">
        <v>42</v>
      </c>
      <c r="O640" s="88"/>
      <c r="P640" s="224">
        <f>O640*H640</f>
        <v>0</v>
      </c>
      <c r="Q640" s="224">
        <v>0</v>
      </c>
      <c r="R640" s="224">
        <f>Q640*H640</f>
        <v>0</v>
      </c>
      <c r="S640" s="224">
        <v>0</v>
      </c>
      <c r="T640" s="225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26" t="s">
        <v>297</v>
      </c>
      <c r="AT640" s="226" t="s">
        <v>225</v>
      </c>
      <c r="AU640" s="226" t="s">
        <v>87</v>
      </c>
      <c r="AY640" s="14" t="s">
        <v>167</v>
      </c>
      <c r="BE640" s="227">
        <f>IF(N640="základní",J640,0)</f>
        <v>0</v>
      </c>
      <c r="BF640" s="227">
        <f>IF(N640="snížená",J640,0)</f>
        <v>0</v>
      </c>
      <c r="BG640" s="227">
        <f>IF(N640="zákl. přenesená",J640,0)</f>
        <v>0</v>
      </c>
      <c r="BH640" s="227">
        <f>IF(N640="sníž. přenesená",J640,0)</f>
        <v>0</v>
      </c>
      <c r="BI640" s="227">
        <f>IF(N640="nulová",J640,0)</f>
        <v>0</v>
      </c>
      <c r="BJ640" s="14" t="s">
        <v>85</v>
      </c>
      <c r="BK640" s="227">
        <f>ROUND(I640*H640,2)</f>
        <v>0</v>
      </c>
      <c r="BL640" s="14" t="s">
        <v>233</v>
      </c>
      <c r="BM640" s="226" t="s">
        <v>1825</v>
      </c>
    </row>
    <row r="641" s="2" customFormat="1">
      <c r="A641" s="35"/>
      <c r="B641" s="36"/>
      <c r="C641" s="37"/>
      <c r="D641" s="238" t="s">
        <v>371</v>
      </c>
      <c r="E641" s="37"/>
      <c r="F641" s="239" t="s">
        <v>1826</v>
      </c>
      <c r="G641" s="37"/>
      <c r="H641" s="37"/>
      <c r="I641" s="240"/>
      <c r="J641" s="37"/>
      <c r="K641" s="37"/>
      <c r="L641" s="41"/>
      <c r="M641" s="241"/>
      <c r="N641" s="242"/>
      <c r="O641" s="88"/>
      <c r="P641" s="88"/>
      <c r="Q641" s="88"/>
      <c r="R641" s="88"/>
      <c r="S641" s="88"/>
      <c r="T641" s="89"/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T641" s="14" t="s">
        <v>371</v>
      </c>
      <c r="AU641" s="14" t="s">
        <v>87</v>
      </c>
    </row>
    <row r="642" s="2" customFormat="1" ht="14.4" customHeight="1">
      <c r="A642" s="35"/>
      <c r="B642" s="36"/>
      <c r="C642" s="215" t="s">
        <v>1827</v>
      </c>
      <c r="D642" s="215" t="s">
        <v>169</v>
      </c>
      <c r="E642" s="216" t="s">
        <v>1828</v>
      </c>
      <c r="F642" s="217" t="s">
        <v>1829</v>
      </c>
      <c r="G642" s="218" t="s">
        <v>491</v>
      </c>
      <c r="H642" s="219">
        <v>3</v>
      </c>
      <c r="I642" s="220"/>
      <c r="J642" s="221">
        <f>ROUND(I642*H642,2)</f>
        <v>0</v>
      </c>
      <c r="K642" s="217" t="s">
        <v>1</v>
      </c>
      <c r="L642" s="41"/>
      <c r="M642" s="222" t="s">
        <v>1</v>
      </c>
      <c r="N642" s="223" t="s">
        <v>42</v>
      </c>
      <c r="O642" s="88"/>
      <c r="P642" s="224">
        <f>O642*H642</f>
        <v>0</v>
      </c>
      <c r="Q642" s="224">
        <v>0</v>
      </c>
      <c r="R642" s="224">
        <f>Q642*H642</f>
        <v>0</v>
      </c>
      <c r="S642" s="224">
        <v>0</v>
      </c>
      <c r="T642" s="225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26" t="s">
        <v>233</v>
      </c>
      <c r="AT642" s="226" t="s">
        <v>169</v>
      </c>
      <c r="AU642" s="226" t="s">
        <v>87</v>
      </c>
      <c r="AY642" s="14" t="s">
        <v>167</v>
      </c>
      <c r="BE642" s="227">
        <f>IF(N642="základní",J642,0)</f>
        <v>0</v>
      </c>
      <c r="BF642" s="227">
        <f>IF(N642="snížená",J642,0)</f>
        <v>0</v>
      </c>
      <c r="BG642" s="227">
        <f>IF(N642="zákl. přenesená",J642,0)</f>
        <v>0</v>
      </c>
      <c r="BH642" s="227">
        <f>IF(N642="sníž. přenesená",J642,0)</f>
        <v>0</v>
      </c>
      <c r="BI642" s="227">
        <f>IF(N642="nulová",J642,0)</f>
        <v>0</v>
      </c>
      <c r="BJ642" s="14" t="s">
        <v>85</v>
      </c>
      <c r="BK642" s="227">
        <f>ROUND(I642*H642,2)</f>
        <v>0</v>
      </c>
      <c r="BL642" s="14" t="s">
        <v>233</v>
      </c>
      <c r="BM642" s="226" t="s">
        <v>1830</v>
      </c>
    </row>
    <row r="643" s="2" customFormat="1">
      <c r="A643" s="35"/>
      <c r="B643" s="36"/>
      <c r="C643" s="37"/>
      <c r="D643" s="238" t="s">
        <v>371</v>
      </c>
      <c r="E643" s="37"/>
      <c r="F643" s="239" t="s">
        <v>1831</v>
      </c>
      <c r="G643" s="37"/>
      <c r="H643" s="37"/>
      <c r="I643" s="240"/>
      <c r="J643" s="37"/>
      <c r="K643" s="37"/>
      <c r="L643" s="41"/>
      <c r="M643" s="241"/>
      <c r="N643" s="242"/>
      <c r="O643" s="88"/>
      <c r="P643" s="88"/>
      <c r="Q643" s="88"/>
      <c r="R643" s="88"/>
      <c r="S643" s="88"/>
      <c r="T643" s="89"/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T643" s="14" t="s">
        <v>371</v>
      </c>
      <c r="AU643" s="14" t="s">
        <v>87</v>
      </c>
    </row>
    <row r="644" s="2" customFormat="1" ht="14.4" customHeight="1">
      <c r="A644" s="35"/>
      <c r="B644" s="36"/>
      <c r="C644" s="215" t="s">
        <v>1832</v>
      </c>
      <c r="D644" s="215" t="s">
        <v>169</v>
      </c>
      <c r="E644" s="216" t="s">
        <v>1833</v>
      </c>
      <c r="F644" s="217" t="s">
        <v>1834</v>
      </c>
      <c r="G644" s="218" t="s">
        <v>228</v>
      </c>
      <c r="H644" s="219">
        <v>6.2050000000000001</v>
      </c>
      <c r="I644" s="220"/>
      <c r="J644" s="221">
        <f>ROUND(I644*H644,2)</f>
        <v>0</v>
      </c>
      <c r="K644" s="217" t="s">
        <v>173</v>
      </c>
      <c r="L644" s="41"/>
      <c r="M644" s="222" t="s">
        <v>1</v>
      </c>
      <c r="N644" s="223" t="s">
        <v>42</v>
      </c>
      <c r="O644" s="88"/>
      <c r="P644" s="224">
        <f>O644*H644</f>
        <v>0</v>
      </c>
      <c r="Q644" s="224">
        <v>0</v>
      </c>
      <c r="R644" s="224">
        <f>Q644*H644</f>
        <v>0</v>
      </c>
      <c r="S644" s="224">
        <v>0</v>
      </c>
      <c r="T644" s="225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26" t="s">
        <v>233</v>
      </c>
      <c r="AT644" s="226" t="s">
        <v>169</v>
      </c>
      <c r="AU644" s="226" t="s">
        <v>87</v>
      </c>
      <c r="AY644" s="14" t="s">
        <v>167</v>
      </c>
      <c r="BE644" s="227">
        <f>IF(N644="základní",J644,0)</f>
        <v>0</v>
      </c>
      <c r="BF644" s="227">
        <f>IF(N644="snížená",J644,0)</f>
        <v>0</v>
      </c>
      <c r="BG644" s="227">
        <f>IF(N644="zákl. přenesená",J644,0)</f>
        <v>0</v>
      </c>
      <c r="BH644" s="227">
        <f>IF(N644="sníž. přenesená",J644,0)</f>
        <v>0</v>
      </c>
      <c r="BI644" s="227">
        <f>IF(N644="nulová",J644,0)</f>
        <v>0</v>
      </c>
      <c r="BJ644" s="14" t="s">
        <v>85</v>
      </c>
      <c r="BK644" s="227">
        <f>ROUND(I644*H644,2)</f>
        <v>0</v>
      </c>
      <c r="BL644" s="14" t="s">
        <v>233</v>
      </c>
      <c r="BM644" s="226" t="s">
        <v>1835</v>
      </c>
    </row>
    <row r="645" s="12" customFormat="1" ht="22.8" customHeight="1">
      <c r="A645" s="12"/>
      <c r="B645" s="199"/>
      <c r="C645" s="200"/>
      <c r="D645" s="201" t="s">
        <v>76</v>
      </c>
      <c r="E645" s="213" t="s">
        <v>1836</v>
      </c>
      <c r="F645" s="213" t="s">
        <v>1837</v>
      </c>
      <c r="G645" s="200"/>
      <c r="H645" s="200"/>
      <c r="I645" s="203"/>
      <c r="J645" s="214">
        <f>BK645</f>
        <v>0</v>
      </c>
      <c r="K645" s="200"/>
      <c r="L645" s="205"/>
      <c r="M645" s="206"/>
      <c r="N645" s="207"/>
      <c r="O645" s="207"/>
      <c r="P645" s="208">
        <f>SUM(P646:P702)</f>
        <v>0</v>
      </c>
      <c r="Q645" s="207"/>
      <c r="R645" s="208">
        <f>SUM(R646:R702)</f>
        <v>2.0478287500000003</v>
      </c>
      <c r="S645" s="207"/>
      <c r="T645" s="209">
        <f>SUM(T646:T702)</f>
        <v>0.05151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10" t="s">
        <v>87</v>
      </c>
      <c r="AT645" s="211" t="s">
        <v>76</v>
      </c>
      <c r="AU645" s="211" t="s">
        <v>85</v>
      </c>
      <c r="AY645" s="210" t="s">
        <v>167</v>
      </c>
      <c r="BK645" s="212">
        <f>SUM(BK646:BK702)</f>
        <v>0</v>
      </c>
    </row>
    <row r="646" s="2" customFormat="1" ht="14.4" customHeight="1">
      <c r="A646" s="35"/>
      <c r="B646" s="36"/>
      <c r="C646" s="215" t="s">
        <v>1838</v>
      </c>
      <c r="D646" s="215" t="s">
        <v>169</v>
      </c>
      <c r="E646" s="216" t="s">
        <v>1839</v>
      </c>
      <c r="F646" s="217" t="s">
        <v>1840</v>
      </c>
      <c r="G646" s="218" t="s">
        <v>321</v>
      </c>
      <c r="H646" s="219">
        <v>3</v>
      </c>
      <c r="I646" s="220"/>
      <c r="J646" s="221">
        <f>ROUND(I646*H646,2)</f>
        <v>0</v>
      </c>
      <c r="K646" s="217" t="s">
        <v>173</v>
      </c>
      <c r="L646" s="41"/>
      <c r="M646" s="222" t="s">
        <v>1</v>
      </c>
      <c r="N646" s="223" t="s">
        <v>42</v>
      </c>
      <c r="O646" s="88"/>
      <c r="P646" s="224">
        <f>O646*H646</f>
        <v>0</v>
      </c>
      <c r="Q646" s="224">
        <v>0</v>
      </c>
      <c r="R646" s="224">
        <f>Q646*H646</f>
        <v>0</v>
      </c>
      <c r="S646" s="224">
        <v>0.001</v>
      </c>
      <c r="T646" s="225">
        <f>S646*H646</f>
        <v>0.0030000000000000001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26" t="s">
        <v>233</v>
      </c>
      <c r="AT646" s="226" t="s">
        <v>169</v>
      </c>
      <c r="AU646" s="226" t="s">
        <v>87</v>
      </c>
      <c r="AY646" s="14" t="s">
        <v>167</v>
      </c>
      <c r="BE646" s="227">
        <f>IF(N646="základní",J646,0)</f>
        <v>0</v>
      </c>
      <c r="BF646" s="227">
        <f>IF(N646="snížená",J646,0)</f>
        <v>0</v>
      </c>
      <c r="BG646" s="227">
        <f>IF(N646="zákl. přenesená",J646,0)</f>
        <v>0</v>
      </c>
      <c r="BH646" s="227">
        <f>IF(N646="sníž. přenesená",J646,0)</f>
        <v>0</v>
      </c>
      <c r="BI646" s="227">
        <f>IF(N646="nulová",J646,0)</f>
        <v>0</v>
      </c>
      <c r="BJ646" s="14" t="s">
        <v>85</v>
      </c>
      <c r="BK646" s="227">
        <f>ROUND(I646*H646,2)</f>
        <v>0</v>
      </c>
      <c r="BL646" s="14" t="s">
        <v>233</v>
      </c>
      <c r="BM646" s="226" t="s">
        <v>1841</v>
      </c>
    </row>
    <row r="647" s="2" customFormat="1" ht="14.4" customHeight="1">
      <c r="A647" s="35"/>
      <c r="B647" s="36"/>
      <c r="C647" s="215" t="s">
        <v>1842</v>
      </c>
      <c r="D647" s="215" t="s">
        <v>169</v>
      </c>
      <c r="E647" s="216" t="s">
        <v>1843</v>
      </c>
      <c r="F647" s="217" t="s">
        <v>1844</v>
      </c>
      <c r="G647" s="218" t="s">
        <v>1277</v>
      </c>
      <c r="H647" s="219">
        <v>48.509999999999998</v>
      </c>
      <c r="I647" s="220"/>
      <c r="J647" s="221">
        <f>ROUND(I647*H647,2)</f>
        <v>0</v>
      </c>
      <c r="K647" s="217" t="s">
        <v>173</v>
      </c>
      <c r="L647" s="41"/>
      <c r="M647" s="222" t="s">
        <v>1</v>
      </c>
      <c r="N647" s="223" t="s">
        <v>42</v>
      </c>
      <c r="O647" s="88"/>
      <c r="P647" s="224">
        <f>O647*H647</f>
        <v>0</v>
      </c>
      <c r="Q647" s="224">
        <v>0</v>
      </c>
      <c r="R647" s="224">
        <f>Q647*H647</f>
        <v>0</v>
      </c>
      <c r="S647" s="224">
        <v>0.001</v>
      </c>
      <c r="T647" s="225">
        <f>S647*H647</f>
        <v>0.048509999999999998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226" t="s">
        <v>233</v>
      </c>
      <c r="AT647" s="226" t="s">
        <v>169</v>
      </c>
      <c r="AU647" s="226" t="s">
        <v>87</v>
      </c>
      <c r="AY647" s="14" t="s">
        <v>167</v>
      </c>
      <c r="BE647" s="227">
        <f>IF(N647="základní",J647,0)</f>
        <v>0</v>
      </c>
      <c r="BF647" s="227">
        <f>IF(N647="snížená",J647,0)</f>
        <v>0</v>
      </c>
      <c r="BG647" s="227">
        <f>IF(N647="zákl. přenesená",J647,0)</f>
        <v>0</v>
      </c>
      <c r="BH647" s="227">
        <f>IF(N647="sníž. přenesená",J647,0)</f>
        <v>0</v>
      </c>
      <c r="BI647" s="227">
        <f>IF(N647="nulová",J647,0)</f>
        <v>0</v>
      </c>
      <c r="BJ647" s="14" t="s">
        <v>85</v>
      </c>
      <c r="BK647" s="227">
        <f>ROUND(I647*H647,2)</f>
        <v>0</v>
      </c>
      <c r="BL647" s="14" t="s">
        <v>233</v>
      </c>
      <c r="BM647" s="226" t="s">
        <v>1845</v>
      </c>
    </row>
    <row r="648" s="2" customFormat="1" ht="14.4" customHeight="1">
      <c r="A648" s="35"/>
      <c r="B648" s="36"/>
      <c r="C648" s="215" t="s">
        <v>1846</v>
      </c>
      <c r="D648" s="215" t="s">
        <v>169</v>
      </c>
      <c r="E648" s="216" t="s">
        <v>1847</v>
      </c>
      <c r="F648" s="217" t="s">
        <v>1848</v>
      </c>
      <c r="G648" s="218" t="s">
        <v>321</v>
      </c>
      <c r="H648" s="219">
        <v>3</v>
      </c>
      <c r="I648" s="220"/>
      <c r="J648" s="221">
        <f>ROUND(I648*H648,2)</f>
        <v>0</v>
      </c>
      <c r="K648" s="217" t="s">
        <v>173</v>
      </c>
      <c r="L648" s="41"/>
      <c r="M648" s="222" t="s">
        <v>1</v>
      </c>
      <c r="N648" s="223" t="s">
        <v>42</v>
      </c>
      <c r="O648" s="88"/>
      <c r="P648" s="224">
        <f>O648*H648</f>
        <v>0</v>
      </c>
      <c r="Q648" s="224">
        <v>1.0000000000000001E-05</v>
      </c>
      <c r="R648" s="224">
        <f>Q648*H648</f>
        <v>3.0000000000000004E-05</v>
      </c>
      <c r="S648" s="224">
        <v>0</v>
      </c>
      <c r="T648" s="225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26" t="s">
        <v>233</v>
      </c>
      <c r="AT648" s="226" t="s">
        <v>169</v>
      </c>
      <c r="AU648" s="226" t="s">
        <v>87</v>
      </c>
      <c r="AY648" s="14" t="s">
        <v>167</v>
      </c>
      <c r="BE648" s="227">
        <f>IF(N648="základní",J648,0)</f>
        <v>0</v>
      </c>
      <c r="BF648" s="227">
        <f>IF(N648="snížená",J648,0)</f>
        <v>0</v>
      </c>
      <c r="BG648" s="227">
        <f>IF(N648="zákl. přenesená",J648,0)</f>
        <v>0</v>
      </c>
      <c r="BH648" s="227">
        <f>IF(N648="sníž. přenesená",J648,0)</f>
        <v>0</v>
      </c>
      <c r="BI648" s="227">
        <f>IF(N648="nulová",J648,0)</f>
        <v>0</v>
      </c>
      <c r="BJ648" s="14" t="s">
        <v>85</v>
      </c>
      <c r="BK648" s="227">
        <f>ROUND(I648*H648,2)</f>
        <v>0</v>
      </c>
      <c r="BL648" s="14" t="s">
        <v>233</v>
      </c>
      <c r="BM648" s="226" t="s">
        <v>1849</v>
      </c>
    </row>
    <row r="649" s="2" customFormat="1" ht="14.4" customHeight="1">
      <c r="A649" s="35"/>
      <c r="B649" s="36"/>
      <c r="C649" s="228" t="s">
        <v>1850</v>
      </c>
      <c r="D649" s="228" t="s">
        <v>225</v>
      </c>
      <c r="E649" s="229" t="s">
        <v>1851</v>
      </c>
      <c r="F649" s="230" t="s">
        <v>1852</v>
      </c>
      <c r="G649" s="231" t="s">
        <v>321</v>
      </c>
      <c r="H649" s="232">
        <v>3</v>
      </c>
      <c r="I649" s="233"/>
      <c r="J649" s="234">
        <f>ROUND(I649*H649,2)</f>
        <v>0</v>
      </c>
      <c r="K649" s="230" t="s">
        <v>173</v>
      </c>
      <c r="L649" s="235"/>
      <c r="M649" s="236" t="s">
        <v>1</v>
      </c>
      <c r="N649" s="237" t="s">
        <v>42</v>
      </c>
      <c r="O649" s="88"/>
      <c r="P649" s="224">
        <f>O649*H649</f>
        <v>0</v>
      </c>
      <c r="Q649" s="224">
        <v>0.00020000000000000001</v>
      </c>
      <c r="R649" s="224">
        <f>Q649*H649</f>
        <v>0.00060000000000000006</v>
      </c>
      <c r="S649" s="224">
        <v>0</v>
      </c>
      <c r="T649" s="225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226" t="s">
        <v>297</v>
      </c>
      <c r="AT649" s="226" t="s">
        <v>225</v>
      </c>
      <c r="AU649" s="226" t="s">
        <v>87</v>
      </c>
      <c r="AY649" s="14" t="s">
        <v>167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14" t="s">
        <v>85</v>
      </c>
      <c r="BK649" s="227">
        <f>ROUND(I649*H649,2)</f>
        <v>0</v>
      </c>
      <c r="BL649" s="14" t="s">
        <v>233</v>
      </c>
      <c r="BM649" s="226" t="s">
        <v>1853</v>
      </c>
    </row>
    <row r="650" s="2" customFormat="1">
      <c r="A650" s="35"/>
      <c r="B650" s="36"/>
      <c r="C650" s="37"/>
      <c r="D650" s="238" t="s">
        <v>371</v>
      </c>
      <c r="E650" s="37"/>
      <c r="F650" s="239" t="s">
        <v>1854</v>
      </c>
      <c r="G650" s="37"/>
      <c r="H650" s="37"/>
      <c r="I650" s="240"/>
      <c r="J650" s="37"/>
      <c r="K650" s="37"/>
      <c r="L650" s="41"/>
      <c r="M650" s="241"/>
      <c r="N650" s="242"/>
      <c r="O650" s="88"/>
      <c r="P650" s="88"/>
      <c r="Q650" s="88"/>
      <c r="R650" s="88"/>
      <c r="S650" s="88"/>
      <c r="T650" s="89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4" t="s">
        <v>371</v>
      </c>
      <c r="AU650" s="14" t="s">
        <v>87</v>
      </c>
    </row>
    <row r="651" s="2" customFormat="1" ht="14.4" customHeight="1">
      <c r="A651" s="35"/>
      <c r="B651" s="36"/>
      <c r="C651" s="215" t="s">
        <v>1855</v>
      </c>
      <c r="D651" s="215" t="s">
        <v>169</v>
      </c>
      <c r="E651" s="216" t="s">
        <v>1856</v>
      </c>
      <c r="F651" s="217" t="s">
        <v>1857</v>
      </c>
      <c r="G651" s="218" t="s">
        <v>178</v>
      </c>
      <c r="H651" s="219">
        <v>3.6000000000000001</v>
      </c>
      <c r="I651" s="220"/>
      <c r="J651" s="221">
        <f>ROUND(I651*H651,2)</f>
        <v>0</v>
      </c>
      <c r="K651" s="217" t="s">
        <v>173</v>
      </c>
      <c r="L651" s="41"/>
      <c r="M651" s="222" t="s">
        <v>1</v>
      </c>
      <c r="N651" s="223" t="s">
        <v>42</v>
      </c>
      <c r="O651" s="88"/>
      <c r="P651" s="224">
        <f>O651*H651</f>
        <v>0</v>
      </c>
      <c r="Q651" s="224">
        <v>0</v>
      </c>
      <c r="R651" s="224">
        <f>Q651*H651</f>
        <v>0</v>
      </c>
      <c r="S651" s="224">
        <v>0</v>
      </c>
      <c r="T651" s="225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26" t="s">
        <v>233</v>
      </c>
      <c r="AT651" s="226" t="s">
        <v>169</v>
      </c>
      <c r="AU651" s="226" t="s">
        <v>87</v>
      </c>
      <c r="AY651" s="14" t="s">
        <v>167</v>
      </c>
      <c r="BE651" s="227">
        <f>IF(N651="základní",J651,0)</f>
        <v>0</v>
      </c>
      <c r="BF651" s="227">
        <f>IF(N651="snížená",J651,0)</f>
        <v>0</v>
      </c>
      <c r="BG651" s="227">
        <f>IF(N651="zákl. přenesená",J651,0)</f>
        <v>0</v>
      </c>
      <c r="BH651" s="227">
        <f>IF(N651="sníž. přenesená",J651,0)</f>
        <v>0</v>
      </c>
      <c r="BI651" s="227">
        <f>IF(N651="nulová",J651,0)</f>
        <v>0</v>
      </c>
      <c r="BJ651" s="14" t="s">
        <v>85</v>
      </c>
      <c r="BK651" s="227">
        <f>ROUND(I651*H651,2)</f>
        <v>0</v>
      </c>
      <c r="BL651" s="14" t="s">
        <v>233</v>
      </c>
      <c r="BM651" s="226" t="s">
        <v>1858</v>
      </c>
    </row>
    <row r="652" s="2" customFormat="1" ht="14.4" customHeight="1">
      <c r="A652" s="35"/>
      <c r="B652" s="36"/>
      <c r="C652" s="228" t="s">
        <v>1859</v>
      </c>
      <c r="D652" s="228" t="s">
        <v>225</v>
      </c>
      <c r="E652" s="229" t="s">
        <v>1860</v>
      </c>
      <c r="F652" s="230" t="s">
        <v>1861</v>
      </c>
      <c r="G652" s="231" t="s">
        <v>321</v>
      </c>
      <c r="H652" s="232">
        <v>3</v>
      </c>
      <c r="I652" s="233"/>
      <c r="J652" s="234">
        <f>ROUND(I652*H652,2)</f>
        <v>0</v>
      </c>
      <c r="K652" s="230" t="s">
        <v>173</v>
      </c>
      <c r="L652" s="235"/>
      <c r="M652" s="236" t="s">
        <v>1</v>
      </c>
      <c r="N652" s="237" t="s">
        <v>42</v>
      </c>
      <c r="O652" s="88"/>
      <c r="P652" s="224">
        <f>O652*H652</f>
        <v>0</v>
      </c>
      <c r="Q652" s="224">
        <v>0.0049500000000000004</v>
      </c>
      <c r="R652" s="224">
        <f>Q652*H652</f>
        <v>0.014850000000000002</v>
      </c>
      <c r="S652" s="224">
        <v>0</v>
      </c>
      <c r="T652" s="225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226" t="s">
        <v>297</v>
      </c>
      <c r="AT652" s="226" t="s">
        <v>225</v>
      </c>
      <c r="AU652" s="226" t="s">
        <v>87</v>
      </c>
      <c r="AY652" s="14" t="s">
        <v>167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14" t="s">
        <v>85</v>
      </c>
      <c r="BK652" s="227">
        <f>ROUND(I652*H652,2)</f>
        <v>0</v>
      </c>
      <c r="BL652" s="14" t="s">
        <v>233</v>
      </c>
      <c r="BM652" s="226" t="s">
        <v>1862</v>
      </c>
    </row>
    <row r="653" s="2" customFormat="1" ht="14.4" customHeight="1">
      <c r="A653" s="35"/>
      <c r="B653" s="36"/>
      <c r="C653" s="228" t="s">
        <v>1863</v>
      </c>
      <c r="D653" s="228" t="s">
        <v>225</v>
      </c>
      <c r="E653" s="229" t="s">
        <v>1864</v>
      </c>
      <c r="F653" s="230" t="s">
        <v>1865</v>
      </c>
      <c r="G653" s="231" t="s">
        <v>321</v>
      </c>
      <c r="H653" s="232">
        <v>12</v>
      </c>
      <c r="I653" s="233"/>
      <c r="J653" s="234">
        <f>ROUND(I653*H653,2)</f>
        <v>0</v>
      </c>
      <c r="K653" s="230" t="s">
        <v>173</v>
      </c>
      <c r="L653" s="235"/>
      <c r="M653" s="236" t="s">
        <v>1</v>
      </c>
      <c r="N653" s="237" t="s">
        <v>42</v>
      </c>
      <c r="O653" s="88"/>
      <c r="P653" s="224">
        <f>O653*H653</f>
        <v>0</v>
      </c>
      <c r="Q653" s="224">
        <v>0.00164</v>
      </c>
      <c r="R653" s="224">
        <f>Q653*H653</f>
        <v>0.01968</v>
      </c>
      <c r="S653" s="224">
        <v>0</v>
      </c>
      <c r="T653" s="225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226" t="s">
        <v>297</v>
      </c>
      <c r="AT653" s="226" t="s">
        <v>225</v>
      </c>
      <c r="AU653" s="226" t="s">
        <v>87</v>
      </c>
      <c r="AY653" s="14" t="s">
        <v>167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14" t="s">
        <v>85</v>
      </c>
      <c r="BK653" s="227">
        <f>ROUND(I653*H653,2)</f>
        <v>0</v>
      </c>
      <c r="BL653" s="14" t="s">
        <v>233</v>
      </c>
      <c r="BM653" s="226" t="s">
        <v>1866</v>
      </c>
    </row>
    <row r="654" s="2" customFormat="1" ht="14.4" customHeight="1">
      <c r="A654" s="35"/>
      <c r="B654" s="36"/>
      <c r="C654" s="215" t="s">
        <v>1867</v>
      </c>
      <c r="D654" s="215" t="s">
        <v>169</v>
      </c>
      <c r="E654" s="216" t="s">
        <v>1868</v>
      </c>
      <c r="F654" s="217" t="s">
        <v>1869</v>
      </c>
      <c r="G654" s="218" t="s">
        <v>186</v>
      </c>
      <c r="H654" s="219">
        <v>10</v>
      </c>
      <c r="I654" s="220"/>
      <c r="J654" s="221">
        <f>ROUND(I654*H654,2)</f>
        <v>0</v>
      </c>
      <c r="K654" s="217" t="s">
        <v>173</v>
      </c>
      <c r="L654" s="41"/>
      <c r="M654" s="222" t="s">
        <v>1</v>
      </c>
      <c r="N654" s="223" t="s">
        <v>42</v>
      </c>
      <c r="O654" s="88"/>
      <c r="P654" s="224">
        <f>O654*H654</f>
        <v>0</v>
      </c>
      <c r="Q654" s="224">
        <v>0.00033</v>
      </c>
      <c r="R654" s="224">
        <f>Q654*H654</f>
        <v>0.0033</v>
      </c>
      <c r="S654" s="224">
        <v>0</v>
      </c>
      <c r="T654" s="225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226" t="s">
        <v>233</v>
      </c>
      <c r="AT654" s="226" t="s">
        <v>169</v>
      </c>
      <c r="AU654" s="226" t="s">
        <v>87</v>
      </c>
      <c r="AY654" s="14" t="s">
        <v>167</v>
      </c>
      <c r="BE654" s="227">
        <f>IF(N654="základní",J654,0)</f>
        <v>0</v>
      </c>
      <c r="BF654" s="227">
        <f>IF(N654="snížená",J654,0)</f>
        <v>0</v>
      </c>
      <c r="BG654" s="227">
        <f>IF(N654="zákl. přenesená",J654,0)</f>
        <v>0</v>
      </c>
      <c r="BH654" s="227">
        <f>IF(N654="sníž. přenesená",J654,0)</f>
        <v>0</v>
      </c>
      <c r="BI654" s="227">
        <f>IF(N654="nulová",J654,0)</f>
        <v>0</v>
      </c>
      <c r="BJ654" s="14" t="s">
        <v>85</v>
      </c>
      <c r="BK654" s="227">
        <f>ROUND(I654*H654,2)</f>
        <v>0</v>
      </c>
      <c r="BL654" s="14" t="s">
        <v>233</v>
      </c>
      <c r="BM654" s="226" t="s">
        <v>1870</v>
      </c>
    </row>
    <row r="655" s="2" customFormat="1">
      <c r="A655" s="35"/>
      <c r="B655" s="36"/>
      <c r="C655" s="37"/>
      <c r="D655" s="238" t="s">
        <v>371</v>
      </c>
      <c r="E655" s="37"/>
      <c r="F655" s="239" t="s">
        <v>1871</v>
      </c>
      <c r="G655" s="37"/>
      <c r="H655" s="37"/>
      <c r="I655" s="240"/>
      <c r="J655" s="37"/>
      <c r="K655" s="37"/>
      <c r="L655" s="41"/>
      <c r="M655" s="241"/>
      <c r="N655" s="242"/>
      <c r="O655" s="88"/>
      <c r="P655" s="88"/>
      <c r="Q655" s="88"/>
      <c r="R655" s="88"/>
      <c r="S655" s="88"/>
      <c r="T655" s="89"/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T655" s="14" t="s">
        <v>371</v>
      </c>
      <c r="AU655" s="14" t="s">
        <v>87</v>
      </c>
    </row>
    <row r="656" s="2" customFormat="1" ht="14.4" customHeight="1">
      <c r="A656" s="35"/>
      <c r="B656" s="36"/>
      <c r="C656" s="228" t="s">
        <v>1872</v>
      </c>
      <c r="D656" s="228" t="s">
        <v>225</v>
      </c>
      <c r="E656" s="229" t="s">
        <v>1873</v>
      </c>
      <c r="F656" s="230" t="s">
        <v>1874</v>
      </c>
      <c r="G656" s="231" t="s">
        <v>186</v>
      </c>
      <c r="H656" s="232">
        <v>10</v>
      </c>
      <c r="I656" s="233"/>
      <c r="J656" s="234">
        <f>ROUND(I656*H656,2)</f>
        <v>0</v>
      </c>
      <c r="K656" s="230" t="s">
        <v>1</v>
      </c>
      <c r="L656" s="235"/>
      <c r="M656" s="236" t="s">
        <v>1</v>
      </c>
      <c r="N656" s="237" t="s">
        <v>42</v>
      </c>
      <c r="O656" s="88"/>
      <c r="P656" s="224">
        <f>O656*H656</f>
        <v>0</v>
      </c>
      <c r="Q656" s="224">
        <v>0</v>
      </c>
      <c r="R656" s="224">
        <f>Q656*H656</f>
        <v>0</v>
      </c>
      <c r="S656" s="224">
        <v>0</v>
      </c>
      <c r="T656" s="225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26" t="s">
        <v>297</v>
      </c>
      <c r="AT656" s="226" t="s">
        <v>225</v>
      </c>
      <c r="AU656" s="226" t="s">
        <v>87</v>
      </c>
      <c r="AY656" s="14" t="s">
        <v>167</v>
      </c>
      <c r="BE656" s="227">
        <f>IF(N656="základní",J656,0)</f>
        <v>0</v>
      </c>
      <c r="BF656" s="227">
        <f>IF(N656="snížená",J656,0)</f>
        <v>0</v>
      </c>
      <c r="BG656" s="227">
        <f>IF(N656="zákl. přenesená",J656,0)</f>
        <v>0</v>
      </c>
      <c r="BH656" s="227">
        <f>IF(N656="sníž. přenesená",J656,0)</f>
        <v>0</v>
      </c>
      <c r="BI656" s="227">
        <f>IF(N656="nulová",J656,0)</f>
        <v>0</v>
      </c>
      <c r="BJ656" s="14" t="s">
        <v>85</v>
      </c>
      <c r="BK656" s="227">
        <f>ROUND(I656*H656,2)</f>
        <v>0</v>
      </c>
      <c r="BL656" s="14" t="s">
        <v>233</v>
      </c>
      <c r="BM656" s="226" t="s">
        <v>1875</v>
      </c>
    </row>
    <row r="657" s="2" customFormat="1">
      <c r="A657" s="35"/>
      <c r="B657" s="36"/>
      <c r="C657" s="37"/>
      <c r="D657" s="238" t="s">
        <v>371</v>
      </c>
      <c r="E657" s="37"/>
      <c r="F657" s="239" t="s">
        <v>372</v>
      </c>
      <c r="G657" s="37"/>
      <c r="H657" s="37"/>
      <c r="I657" s="240"/>
      <c r="J657" s="37"/>
      <c r="K657" s="37"/>
      <c r="L657" s="41"/>
      <c r="M657" s="241"/>
      <c r="N657" s="242"/>
      <c r="O657" s="88"/>
      <c r="P657" s="88"/>
      <c r="Q657" s="88"/>
      <c r="R657" s="88"/>
      <c r="S657" s="88"/>
      <c r="T657" s="89"/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T657" s="14" t="s">
        <v>371</v>
      </c>
      <c r="AU657" s="14" t="s">
        <v>87</v>
      </c>
    </row>
    <row r="658" s="2" customFormat="1" ht="14.4" customHeight="1">
      <c r="A658" s="35"/>
      <c r="B658" s="36"/>
      <c r="C658" s="215" t="s">
        <v>1876</v>
      </c>
      <c r="D658" s="215" t="s">
        <v>169</v>
      </c>
      <c r="E658" s="216" t="s">
        <v>1877</v>
      </c>
      <c r="F658" s="217" t="s">
        <v>1878</v>
      </c>
      <c r="G658" s="218" t="s">
        <v>321</v>
      </c>
      <c r="H658" s="219">
        <v>10</v>
      </c>
      <c r="I658" s="220"/>
      <c r="J658" s="221">
        <f>ROUND(I658*H658,2)</f>
        <v>0</v>
      </c>
      <c r="K658" s="217" t="s">
        <v>173</v>
      </c>
      <c r="L658" s="41"/>
      <c r="M658" s="222" t="s">
        <v>1</v>
      </c>
      <c r="N658" s="223" t="s">
        <v>42</v>
      </c>
      <c r="O658" s="88"/>
      <c r="P658" s="224">
        <f>O658*H658</f>
        <v>0</v>
      </c>
      <c r="Q658" s="224">
        <v>0</v>
      </c>
      <c r="R658" s="224">
        <f>Q658*H658</f>
        <v>0</v>
      </c>
      <c r="S658" s="224">
        <v>0</v>
      </c>
      <c r="T658" s="225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226" t="s">
        <v>233</v>
      </c>
      <c r="AT658" s="226" t="s">
        <v>169</v>
      </c>
      <c r="AU658" s="226" t="s">
        <v>87</v>
      </c>
      <c r="AY658" s="14" t="s">
        <v>167</v>
      </c>
      <c r="BE658" s="227">
        <f>IF(N658="základní",J658,0)</f>
        <v>0</v>
      </c>
      <c r="BF658" s="227">
        <f>IF(N658="snížená",J658,0)</f>
        <v>0</v>
      </c>
      <c r="BG658" s="227">
        <f>IF(N658="zákl. přenesená",J658,0)</f>
        <v>0</v>
      </c>
      <c r="BH658" s="227">
        <f>IF(N658="sníž. přenesená",J658,0)</f>
        <v>0</v>
      </c>
      <c r="BI658" s="227">
        <f>IF(N658="nulová",J658,0)</f>
        <v>0</v>
      </c>
      <c r="BJ658" s="14" t="s">
        <v>85</v>
      </c>
      <c r="BK658" s="227">
        <f>ROUND(I658*H658,2)</f>
        <v>0</v>
      </c>
      <c r="BL658" s="14" t="s">
        <v>233</v>
      </c>
      <c r="BM658" s="226" t="s">
        <v>1879</v>
      </c>
    </row>
    <row r="659" s="2" customFormat="1" ht="14.4" customHeight="1">
      <c r="A659" s="35"/>
      <c r="B659" s="36"/>
      <c r="C659" s="228" t="s">
        <v>1880</v>
      </c>
      <c r="D659" s="228" t="s">
        <v>225</v>
      </c>
      <c r="E659" s="229" t="s">
        <v>1881</v>
      </c>
      <c r="F659" s="230" t="s">
        <v>1882</v>
      </c>
      <c r="G659" s="231" t="s">
        <v>321</v>
      </c>
      <c r="H659" s="232">
        <v>10</v>
      </c>
      <c r="I659" s="233"/>
      <c r="J659" s="234">
        <f>ROUND(I659*H659,2)</f>
        <v>0</v>
      </c>
      <c r="K659" s="230" t="s">
        <v>173</v>
      </c>
      <c r="L659" s="235"/>
      <c r="M659" s="236" t="s">
        <v>1</v>
      </c>
      <c r="N659" s="237" t="s">
        <v>42</v>
      </c>
      <c r="O659" s="88"/>
      <c r="P659" s="224">
        <f>O659*H659</f>
        <v>0</v>
      </c>
      <c r="Q659" s="224">
        <v>0.001</v>
      </c>
      <c r="R659" s="224">
        <f>Q659*H659</f>
        <v>0.01</v>
      </c>
      <c r="S659" s="224">
        <v>0</v>
      </c>
      <c r="T659" s="225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26" t="s">
        <v>297</v>
      </c>
      <c r="AT659" s="226" t="s">
        <v>225</v>
      </c>
      <c r="AU659" s="226" t="s">
        <v>87</v>
      </c>
      <c r="AY659" s="14" t="s">
        <v>167</v>
      </c>
      <c r="BE659" s="227">
        <f>IF(N659="základní",J659,0)</f>
        <v>0</v>
      </c>
      <c r="BF659" s="227">
        <f>IF(N659="snížená",J659,0)</f>
        <v>0</v>
      </c>
      <c r="BG659" s="227">
        <f>IF(N659="zákl. přenesená",J659,0)</f>
        <v>0</v>
      </c>
      <c r="BH659" s="227">
        <f>IF(N659="sníž. přenesená",J659,0)</f>
        <v>0</v>
      </c>
      <c r="BI659" s="227">
        <f>IF(N659="nulová",J659,0)</f>
        <v>0</v>
      </c>
      <c r="BJ659" s="14" t="s">
        <v>85</v>
      </c>
      <c r="BK659" s="227">
        <f>ROUND(I659*H659,2)</f>
        <v>0</v>
      </c>
      <c r="BL659" s="14" t="s">
        <v>233</v>
      </c>
      <c r="BM659" s="226" t="s">
        <v>1883</v>
      </c>
    </row>
    <row r="660" s="2" customFormat="1">
      <c r="A660" s="35"/>
      <c r="B660" s="36"/>
      <c r="C660" s="37"/>
      <c r="D660" s="238" t="s">
        <v>371</v>
      </c>
      <c r="E660" s="37"/>
      <c r="F660" s="239" t="s">
        <v>372</v>
      </c>
      <c r="G660" s="37"/>
      <c r="H660" s="37"/>
      <c r="I660" s="240"/>
      <c r="J660" s="37"/>
      <c r="K660" s="37"/>
      <c r="L660" s="41"/>
      <c r="M660" s="241"/>
      <c r="N660" s="242"/>
      <c r="O660" s="88"/>
      <c r="P660" s="88"/>
      <c r="Q660" s="88"/>
      <c r="R660" s="88"/>
      <c r="S660" s="88"/>
      <c r="T660" s="89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4" t="s">
        <v>371</v>
      </c>
      <c r="AU660" s="14" t="s">
        <v>87</v>
      </c>
    </row>
    <row r="661" s="2" customFormat="1" ht="14.4" customHeight="1">
      <c r="A661" s="35"/>
      <c r="B661" s="36"/>
      <c r="C661" s="215" t="s">
        <v>1884</v>
      </c>
      <c r="D661" s="215" t="s">
        <v>169</v>
      </c>
      <c r="E661" s="216" t="s">
        <v>1885</v>
      </c>
      <c r="F661" s="217" t="s">
        <v>1886</v>
      </c>
      <c r="G661" s="218" t="s">
        <v>321</v>
      </c>
      <c r="H661" s="219">
        <v>2</v>
      </c>
      <c r="I661" s="220"/>
      <c r="J661" s="221">
        <f>ROUND(I661*H661,2)</f>
        <v>0</v>
      </c>
      <c r="K661" s="217" t="s">
        <v>173</v>
      </c>
      <c r="L661" s="41"/>
      <c r="M661" s="222" t="s">
        <v>1</v>
      </c>
      <c r="N661" s="223" t="s">
        <v>42</v>
      </c>
      <c r="O661" s="88"/>
      <c r="P661" s="224">
        <f>O661*H661</f>
        <v>0</v>
      </c>
      <c r="Q661" s="224">
        <v>0</v>
      </c>
      <c r="R661" s="224">
        <f>Q661*H661</f>
        <v>0</v>
      </c>
      <c r="S661" s="224">
        <v>0</v>
      </c>
      <c r="T661" s="225">
        <f>S661*H661</f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226" t="s">
        <v>233</v>
      </c>
      <c r="AT661" s="226" t="s">
        <v>169</v>
      </c>
      <c r="AU661" s="226" t="s">
        <v>87</v>
      </c>
      <c r="AY661" s="14" t="s">
        <v>167</v>
      </c>
      <c r="BE661" s="227">
        <f>IF(N661="základní",J661,0)</f>
        <v>0</v>
      </c>
      <c r="BF661" s="227">
        <f>IF(N661="snížená",J661,0)</f>
        <v>0</v>
      </c>
      <c r="BG661" s="227">
        <f>IF(N661="zákl. přenesená",J661,0)</f>
        <v>0</v>
      </c>
      <c r="BH661" s="227">
        <f>IF(N661="sníž. přenesená",J661,0)</f>
        <v>0</v>
      </c>
      <c r="BI661" s="227">
        <f>IF(N661="nulová",J661,0)</f>
        <v>0</v>
      </c>
      <c r="BJ661" s="14" t="s">
        <v>85</v>
      </c>
      <c r="BK661" s="227">
        <f>ROUND(I661*H661,2)</f>
        <v>0</v>
      </c>
      <c r="BL661" s="14" t="s">
        <v>233</v>
      </c>
      <c r="BM661" s="226" t="s">
        <v>1887</v>
      </c>
    </row>
    <row r="662" s="2" customFormat="1" ht="14.4" customHeight="1">
      <c r="A662" s="35"/>
      <c r="B662" s="36"/>
      <c r="C662" s="228" t="s">
        <v>1888</v>
      </c>
      <c r="D662" s="228" t="s">
        <v>225</v>
      </c>
      <c r="E662" s="229" t="s">
        <v>1889</v>
      </c>
      <c r="F662" s="230" t="s">
        <v>1890</v>
      </c>
      <c r="G662" s="231" t="s">
        <v>186</v>
      </c>
      <c r="H662" s="232">
        <v>5.375</v>
      </c>
      <c r="I662" s="233"/>
      <c r="J662" s="234">
        <f>ROUND(I662*H662,2)</f>
        <v>0</v>
      </c>
      <c r="K662" s="230" t="s">
        <v>173</v>
      </c>
      <c r="L662" s="235"/>
      <c r="M662" s="236" t="s">
        <v>1</v>
      </c>
      <c r="N662" s="237" t="s">
        <v>42</v>
      </c>
      <c r="O662" s="88"/>
      <c r="P662" s="224">
        <f>O662*H662</f>
        <v>0</v>
      </c>
      <c r="Q662" s="224">
        <v>0.038289999999999998</v>
      </c>
      <c r="R662" s="224">
        <f>Q662*H662</f>
        <v>0.20580874999999999</v>
      </c>
      <c r="S662" s="224">
        <v>0</v>
      </c>
      <c r="T662" s="225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26" t="s">
        <v>297</v>
      </c>
      <c r="AT662" s="226" t="s">
        <v>225</v>
      </c>
      <c r="AU662" s="226" t="s">
        <v>87</v>
      </c>
      <c r="AY662" s="14" t="s">
        <v>167</v>
      </c>
      <c r="BE662" s="227">
        <f>IF(N662="základní",J662,0)</f>
        <v>0</v>
      </c>
      <c r="BF662" s="227">
        <f>IF(N662="snížená",J662,0)</f>
        <v>0</v>
      </c>
      <c r="BG662" s="227">
        <f>IF(N662="zákl. přenesená",J662,0)</f>
        <v>0</v>
      </c>
      <c r="BH662" s="227">
        <f>IF(N662="sníž. přenesená",J662,0)</f>
        <v>0</v>
      </c>
      <c r="BI662" s="227">
        <f>IF(N662="nulová",J662,0)</f>
        <v>0</v>
      </c>
      <c r="BJ662" s="14" t="s">
        <v>85</v>
      </c>
      <c r="BK662" s="227">
        <f>ROUND(I662*H662,2)</f>
        <v>0</v>
      </c>
      <c r="BL662" s="14" t="s">
        <v>233</v>
      </c>
      <c r="BM662" s="226" t="s">
        <v>1891</v>
      </c>
    </row>
    <row r="663" s="2" customFormat="1">
      <c r="A663" s="35"/>
      <c r="B663" s="36"/>
      <c r="C663" s="37"/>
      <c r="D663" s="238" t="s">
        <v>371</v>
      </c>
      <c r="E663" s="37"/>
      <c r="F663" s="239" t="s">
        <v>1892</v>
      </c>
      <c r="G663" s="37"/>
      <c r="H663" s="37"/>
      <c r="I663" s="240"/>
      <c r="J663" s="37"/>
      <c r="K663" s="37"/>
      <c r="L663" s="41"/>
      <c r="M663" s="241"/>
      <c r="N663" s="242"/>
      <c r="O663" s="88"/>
      <c r="P663" s="88"/>
      <c r="Q663" s="88"/>
      <c r="R663" s="88"/>
      <c r="S663" s="88"/>
      <c r="T663" s="89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4" t="s">
        <v>371</v>
      </c>
      <c r="AU663" s="14" t="s">
        <v>87</v>
      </c>
    </row>
    <row r="664" s="2" customFormat="1" ht="14.4" customHeight="1">
      <c r="A664" s="35"/>
      <c r="B664" s="36"/>
      <c r="C664" s="215" t="s">
        <v>1893</v>
      </c>
      <c r="D664" s="215" t="s">
        <v>169</v>
      </c>
      <c r="E664" s="216" t="s">
        <v>1894</v>
      </c>
      <c r="F664" s="217" t="s">
        <v>1895</v>
      </c>
      <c r="G664" s="218" t="s">
        <v>321</v>
      </c>
      <c r="H664" s="219">
        <v>3</v>
      </c>
      <c r="I664" s="220"/>
      <c r="J664" s="221">
        <f>ROUND(I664*H664,2)</f>
        <v>0</v>
      </c>
      <c r="K664" s="217" t="s">
        <v>173</v>
      </c>
      <c r="L664" s="41"/>
      <c r="M664" s="222" t="s">
        <v>1</v>
      </c>
      <c r="N664" s="223" t="s">
        <v>42</v>
      </c>
      <c r="O664" s="88"/>
      <c r="P664" s="224">
        <f>O664*H664</f>
        <v>0</v>
      </c>
      <c r="Q664" s="224">
        <v>0.00033</v>
      </c>
      <c r="R664" s="224">
        <f>Q664*H664</f>
        <v>0.00098999999999999999</v>
      </c>
      <c r="S664" s="224">
        <v>0</v>
      </c>
      <c r="T664" s="225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226" t="s">
        <v>233</v>
      </c>
      <c r="AT664" s="226" t="s">
        <v>169</v>
      </c>
      <c r="AU664" s="226" t="s">
        <v>87</v>
      </c>
      <c r="AY664" s="14" t="s">
        <v>167</v>
      </c>
      <c r="BE664" s="227">
        <f>IF(N664="základní",J664,0)</f>
        <v>0</v>
      </c>
      <c r="BF664" s="227">
        <f>IF(N664="snížená",J664,0)</f>
        <v>0</v>
      </c>
      <c r="BG664" s="227">
        <f>IF(N664="zákl. přenesená",J664,0)</f>
        <v>0</v>
      </c>
      <c r="BH664" s="227">
        <f>IF(N664="sníž. přenesená",J664,0)</f>
        <v>0</v>
      </c>
      <c r="BI664" s="227">
        <f>IF(N664="nulová",J664,0)</f>
        <v>0</v>
      </c>
      <c r="BJ664" s="14" t="s">
        <v>85</v>
      </c>
      <c r="BK664" s="227">
        <f>ROUND(I664*H664,2)</f>
        <v>0</v>
      </c>
      <c r="BL664" s="14" t="s">
        <v>233</v>
      </c>
      <c r="BM664" s="226" t="s">
        <v>1896</v>
      </c>
    </row>
    <row r="665" s="2" customFormat="1" ht="14.4" customHeight="1">
      <c r="A665" s="35"/>
      <c r="B665" s="36"/>
      <c r="C665" s="228" t="s">
        <v>1897</v>
      </c>
      <c r="D665" s="228" t="s">
        <v>225</v>
      </c>
      <c r="E665" s="229" t="s">
        <v>1898</v>
      </c>
      <c r="F665" s="230" t="s">
        <v>1899</v>
      </c>
      <c r="G665" s="231" t="s">
        <v>186</v>
      </c>
      <c r="H665" s="232">
        <v>4.5650000000000004</v>
      </c>
      <c r="I665" s="233"/>
      <c r="J665" s="234">
        <f>ROUND(I665*H665,2)</f>
        <v>0</v>
      </c>
      <c r="K665" s="230" t="s">
        <v>1</v>
      </c>
      <c r="L665" s="235"/>
      <c r="M665" s="236" t="s">
        <v>1</v>
      </c>
      <c r="N665" s="237" t="s">
        <v>42</v>
      </c>
      <c r="O665" s="88"/>
      <c r="P665" s="224">
        <f>O665*H665</f>
        <v>0</v>
      </c>
      <c r="Q665" s="224">
        <v>0</v>
      </c>
      <c r="R665" s="224">
        <f>Q665*H665</f>
        <v>0</v>
      </c>
      <c r="S665" s="224">
        <v>0</v>
      </c>
      <c r="T665" s="225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26" t="s">
        <v>297</v>
      </c>
      <c r="AT665" s="226" t="s">
        <v>225</v>
      </c>
      <c r="AU665" s="226" t="s">
        <v>87</v>
      </c>
      <c r="AY665" s="14" t="s">
        <v>167</v>
      </c>
      <c r="BE665" s="227">
        <f>IF(N665="základní",J665,0)</f>
        <v>0</v>
      </c>
      <c r="BF665" s="227">
        <f>IF(N665="snížená",J665,0)</f>
        <v>0</v>
      </c>
      <c r="BG665" s="227">
        <f>IF(N665="zákl. přenesená",J665,0)</f>
        <v>0</v>
      </c>
      <c r="BH665" s="227">
        <f>IF(N665="sníž. přenesená",J665,0)</f>
        <v>0</v>
      </c>
      <c r="BI665" s="227">
        <f>IF(N665="nulová",J665,0)</f>
        <v>0</v>
      </c>
      <c r="BJ665" s="14" t="s">
        <v>85</v>
      </c>
      <c r="BK665" s="227">
        <f>ROUND(I665*H665,2)</f>
        <v>0</v>
      </c>
      <c r="BL665" s="14" t="s">
        <v>233</v>
      </c>
      <c r="BM665" s="226" t="s">
        <v>1900</v>
      </c>
    </row>
    <row r="666" s="2" customFormat="1">
      <c r="A666" s="35"/>
      <c r="B666" s="36"/>
      <c r="C666" s="37"/>
      <c r="D666" s="238" t="s">
        <v>371</v>
      </c>
      <c r="E666" s="37"/>
      <c r="F666" s="239" t="s">
        <v>1901</v>
      </c>
      <c r="G666" s="37"/>
      <c r="H666" s="37"/>
      <c r="I666" s="240"/>
      <c r="J666" s="37"/>
      <c r="K666" s="37"/>
      <c r="L666" s="41"/>
      <c r="M666" s="241"/>
      <c r="N666" s="242"/>
      <c r="O666" s="88"/>
      <c r="P666" s="88"/>
      <c r="Q666" s="88"/>
      <c r="R666" s="88"/>
      <c r="S666" s="88"/>
      <c r="T666" s="89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T666" s="14" t="s">
        <v>371</v>
      </c>
      <c r="AU666" s="14" t="s">
        <v>87</v>
      </c>
    </row>
    <row r="667" s="2" customFormat="1" ht="14.4" customHeight="1">
      <c r="A667" s="35"/>
      <c r="B667" s="36"/>
      <c r="C667" s="228" t="s">
        <v>1902</v>
      </c>
      <c r="D667" s="228" t="s">
        <v>225</v>
      </c>
      <c r="E667" s="229" t="s">
        <v>1903</v>
      </c>
      <c r="F667" s="230" t="s">
        <v>1904</v>
      </c>
      <c r="G667" s="231" t="s">
        <v>186</v>
      </c>
      <c r="H667" s="232">
        <v>2.2829999999999999</v>
      </c>
      <c r="I667" s="233"/>
      <c r="J667" s="234">
        <f>ROUND(I667*H667,2)</f>
        <v>0</v>
      </c>
      <c r="K667" s="230" t="s">
        <v>1</v>
      </c>
      <c r="L667" s="235"/>
      <c r="M667" s="236" t="s">
        <v>1</v>
      </c>
      <c r="N667" s="237" t="s">
        <v>42</v>
      </c>
      <c r="O667" s="88"/>
      <c r="P667" s="224">
        <f>O667*H667</f>
        <v>0</v>
      </c>
      <c r="Q667" s="224">
        <v>0</v>
      </c>
      <c r="R667" s="224">
        <f>Q667*H667</f>
        <v>0</v>
      </c>
      <c r="S667" s="224">
        <v>0</v>
      </c>
      <c r="T667" s="225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26" t="s">
        <v>297</v>
      </c>
      <c r="AT667" s="226" t="s">
        <v>225</v>
      </c>
      <c r="AU667" s="226" t="s">
        <v>87</v>
      </c>
      <c r="AY667" s="14" t="s">
        <v>167</v>
      </c>
      <c r="BE667" s="227">
        <f>IF(N667="základní",J667,0)</f>
        <v>0</v>
      </c>
      <c r="BF667" s="227">
        <f>IF(N667="snížená",J667,0)</f>
        <v>0</v>
      </c>
      <c r="BG667" s="227">
        <f>IF(N667="zákl. přenesená",J667,0)</f>
        <v>0</v>
      </c>
      <c r="BH667" s="227">
        <f>IF(N667="sníž. přenesená",J667,0)</f>
        <v>0</v>
      </c>
      <c r="BI667" s="227">
        <f>IF(N667="nulová",J667,0)</f>
        <v>0</v>
      </c>
      <c r="BJ667" s="14" t="s">
        <v>85</v>
      </c>
      <c r="BK667" s="227">
        <f>ROUND(I667*H667,2)</f>
        <v>0</v>
      </c>
      <c r="BL667" s="14" t="s">
        <v>233</v>
      </c>
      <c r="BM667" s="226" t="s">
        <v>1905</v>
      </c>
    </row>
    <row r="668" s="2" customFormat="1">
      <c r="A668" s="35"/>
      <c r="B668" s="36"/>
      <c r="C668" s="37"/>
      <c r="D668" s="238" t="s">
        <v>371</v>
      </c>
      <c r="E668" s="37"/>
      <c r="F668" s="239" t="s">
        <v>1906</v>
      </c>
      <c r="G668" s="37"/>
      <c r="H668" s="37"/>
      <c r="I668" s="240"/>
      <c r="J668" s="37"/>
      <c r="K668" s="37"/>
      <c r="L668" s="41"/>
      <c r="M668" s="241"/>
      <c r="N668" s="242"/>
      <c r="O668" s="88"/>
      <c r="P668" s="88"/>
      <c r="Q668" s="88"/>
      <c r="R668" s="88"/>
      <c r="S668" s="88"/>
      <c r="T668" s="89"/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T668" s="14" t="s">
        <v>371</v>
      </c>
      <c r="AU668" s="14" t="s">
        <v>87</v>
      </c>
    </row>
    <row r="669" s="2" customFormat="1" ht="14.4" customHeight="1">
      <c r="A669" s="35"/>
      <c r="B669" s="36"/>
      <c r="C669" s="215" t="s">
        <v>1907</v>
      </c>
      <c r="D669" s="215" t="s">
        <v>169</v>
      </c>
      <c r="E669" s="216" t="s">
        <v>1908</v>
      </c>
      <c r="F669" s="217" t="s">
        <v>1909</v>
      </c>
      <c r="G669" s="218" t="s">
        <v>321</v>
      </c>
      <c r="H669" s="219">
        <v>1</v>
      </c>
      <c r="I669" s="220"/>
      <c r="J669" s="221">
        <f>ROUND(I669*H669,2)</f>
        <v>0</v>
      </c>
      <c r="K669" s="217" t="s">
        <v>173</v>
      </c>
      <c r="L669" s="41"/>
      <c r="M669" s="222" t="s">
        <v>1</v>
      </c>
      <c r="N669" s="223" t="s">
        <v>42</v>
      </c>
      <c r="O669" s="88"/>
      <c r="P669" s="224">
        <f>O669*H669</f>
        <v>0</v>
      </c>
      <c r="Q669" s="224">
        <v>0</v>
      </c>
      <c r="R669" s="224">
        <f>Q669*H669</f>
        <v>0</v>
      </c>
      <c r="S669" s="224">
        <v>0</v>
      </c>
      <c r="T669" s="225">
        <f>S669*H669</f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226" t="s">
        <v>233</v>
      </c>
      <c r="AT669" s="226" t="s">
        <v>169</v>
      </c>
      <c r="AU669" s="226" t="s">
        <v>87</v>
      </c>
      <c r="AY669" s="14" t="s">
        <v>167</v>
      </c>
      <c r="BE669" s="227">
        <f>IF(N669="základní",J669,0)</f>
        <v>0</v>
      </c>
      <c r="BF669" s="227">
        <f>IF(N669="snížená",J669,0)</f>
        <v>0</v>
      </c>
      <c r="BG669" s="227">
        <f>IF(N669="zákl. přenesená",J669,0)</f>
        <v>0</v>
      </c>
      <c r="BH669" s="227">
        <f>IF(N669="sníž. přenesená",J669,0)</f>
        <v>0</v>
      </c>
      <c r="BI669" s="227">
        <f>IF(N669="nulová",J669,0)</f>
        <v>0</v>
      </c>
      <c r="BJ669" s="14" t="s">
        <v>85</v>
      </c>
      <c r="BK669" s="227">
        <f>ROUND(I669*H669,2)</f>
        <v>0</v>
      </c>
      <c r="BL669" s="14" t="s">
        <v>233</v>
      </c>
      <c r="BM669" s="226" t="s">
        <v>1910</v>
      </c>
    </row>
    <row r="670" s="2" customFormat="1" ht="14.4" customHeight="1">
      <c r="A670" s="35"/>
      <c r="B670" s="36"/>
      <c r="C670" s="228" t="s">
        <v>1911</v>
      </c>
      <c r="D670" s="228" t="s">
        <v>225</v>
      </c>
      <c r="E670" s="229" t="s">
        <v>1912</v>
      </c>
      <c r="F670" s="230" t="s">
        <v>1913</v>
      </c>
      <c r="G670" s="231" t="s">
        <v>186</v>
      </c>
      <c r="H670" s="232">
        <v>4.5650000000000004</v>
      </c>
      <c r="I670" s="233"/>
      <c r="J670" s="234">
        <f>ROUND(I670*H670,2)</f>
        <v>0</v>
      </c>
      <c r="K670" s="230" t="s">
        <v>1</v>
      </c>
      <c r="L670" s="235"/>
      <c r="M670" s="236" t="s">
        <v>1</v>
      </c>
      <c r="N670" s="237" t="s">
        <v>42</v>
      </c>
      <c r="O670" s="88"/>
      <c r="P670" s="224">
        <f>O670*H670</f>
        <v>0</v>
      </c>
      <c r="Q670" s="224">
        <v>0</v>
      </c>
      <c r="R670" s="224">
        <f>Q670*H670</f>
        <v>0</v>
      </c>
      <c r="S670" s="224">
        <v>0</v>
      </c>
      <c r="T670" s="225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26" t="s">
        <v>297</v>
      </c>
      <c r="AT670" s="226" t="s">
        <v>225</v>
      </c>
      <c r="AU670" s="226" t="s">
        <v>87</v>
      </c>
      <c r="AY670" s="14" t="s">
        <v>167</v>
      </c>
      <c r="BE670" s="227">
        <f>IF(N670="základní",J670,0)</f>
        <v>0</v>
      </c>
      <c r="BF670" s="227">
        <f>IF(N670="snížená",J670,0)</f>
        <v>0</v>
      </c>
      <c r="BG670" s="227">
        <f>IF(N670="zákl. přenesená",J670,0)</f>
        <v>0</v>
      </c>
      <c r="BH670" s="227">
        <f>IF(N670="sníž. přenesená",J670,0)</f>
        <v>0</v>
      </c>
      <c r="BI670" s="227">
        <f>IF(N670="nulová",J670,0)</f>
        <v>0</v>
      </c>
      <c r="BJ670" s="14" t="s">
        <v>85</v>
      </c>
      <c r="BK670" s="227">
        <f>ROUND(I670*H670,2)</f>
        <v>0</v>
      </c>
      <c r="BL670" s="14" t="s">
        <v>233</v>
      </c>
      <c r="BM670" s="226" t="s">
        <v>1914</v>
      </c>
    </row>
    <row r="671" s="2" customFormat="1">
      <c r="A671" s="35"/>
      <c r="B671" s="36"/>
      <c r="C671" s="37"/>
      <c r="D671" s="238" t="s">
        <v>371</v>
      </c>
      <c r="E671" s="37"/>
      <c r="F671" s="239" t="s">
        <v>1915</v>
      </c>
      <c r="G671" s="37"/>
      <c r="H671" s="37"/>
      <c r="I671" s="240"/>
      <c r="J671" s="37"/>
      <c r="K671" s="37"/>
      <c r="L671" s="41"/>
      <c r="M671" s="241"/>
      <c r="N671" s="242"/>
      <c r="O671" s="88"/>
      <c r="P671" s="88"/>
      <c r="Q671" s="88"/>
      <c r="R671" s="88"/>
      <c r="S671" s="88"/>
      <c r="T671" s="89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T671" s="14" t="s">
        <v>371</v>
      </c>
      <c r="AU671" s="14" t="s">
        <v>87</v>
      </c>
    </row>
    <row r="672" s="2" customFormat="1" ht="14.4" customHeight="1">
      <c r="A672" s="35"/>
      <c r="B672" s="36"/>
      <c r="C672" s="215" t="s">
        <v>1916</v>
      </c>
      <c r="D672" s="215" t="s">
        <v>169</v>
      </c>
      <c r="E672" s="216" t="s">
        <v>1917</v>
      </c>
      <c r="F672" s="217" t="s">
        <v>1918</v>
      </c>
      <c r="G672" s="218" t="s">
        <v>321</v>
      </c>
      <c r="H672" s="219">
        <v>6</v>
      </c>
      <c r="I672" s="220"/>
      <c r="J672" s="221">
        <f>ROUND(I672*H672,2)</f>
        <v>0</v>
      </c>
      <c r="K672" s="217" t="s">
        <v>173</v>
      </c>
      <c r="L672" s="41"/>
      <c r="M672" s="222" t="s">
        <v>1</v>
      </c>
      <c r="N672" s="223" t="s">
        <v>42</v>
      </c>
      <c r="O672" s="88"/>
      <c r="P672" s="224">
        <f>O672*H672</f>
        <v>0</v>
      </c>
      <c r="Q672" s="224">
        <v>0</v>
      </c>
      <c r="R672" s="224">
        <f>Q672*H672</f>
        <v>0</v>
      </c>
      <c r="S672" s="224">
        <v>0</v>
      </c>
      <c r="T672" s="225">
        <f>S672*H672</f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26" t="s">
        <v>233</v>
      </c>
      <c r="AT672" s="226" t="s">
        <v>169</v>
      </c>
      <c r="AU672" s="226" t="s">
        <v>87</v>
      </c>
      <c r="AY672" s="14" t="s">
        <v>167</v>
      </c>
      <c r="BE672" s="227">
        <f>IF(N672="základní",J672,0)</f>
        <v>0</v>
      </c>
      <c r="BF672" s="227">
        <f>IF(N672="snížená",J672,0)</f>
        <v>0</v>
      </c>
      <c r="BG672" s="227">
        <f>IF(N672="zákl. přenesená",J672,0)</f>
        <v>0</v>
      </c>
      <c r="BH672" s="227">
        <f>IF(N672="sníž. přenesená",J672,0)</f>
        <v>0</v>
      </c>
      <c r="BI672" s="227">
        <f>IF(N672="nulová",J672,0)</f>
        <v>0</v>
      </c>
      <c r="BJ672" s="14" t="s">
        <v>85</v>
      </c>
      <c r="BK672" s="227">
        <f>ROUND(I672*H672,2)</f>
        <v>0</v>
      </c>
      <c r="BL672" s="14" t="s">
        <v>233</v>
      </c>
      <c r="BM672" s="226" t="s">
        <v>1919</v>
      </c>
    </row>
    <row r="673" s="2" customFormat="1" ht="14.4" customHeight="1">
      <c r="A673" s="35"/>
      <c r="B673" s="36"/>
      <c r="C673" s="228" t="s">
        <v>1920</v>
      </c>
      <c r="D673" s="228" t="s">
        <v>225</v>
      </c>
      <c r="E673" s="229" t="s">
        <v>1706</v>
      </c>
      <c r="F673" s="230" t="s">
        <v>1707</v>
      </c>
      <c r="G673" s="231" t="s">
        <v>321</v>
      </c>
      <c r="H673" s="232">
        <v>6</v>
      </c>
      <c r="I673" s="233"/>
      <c r="J673" s="234">
        <f>ROUND(I673*H673,2)</f>
        <v>0</v>
      </c>
      <c r="K673" s="230" t="s">
        <v>173</v>
      </c>
      <c r="L673" s="235"/>
      <c r="M673" s="236" t="s">
        <v>1</v>
      </c>
      <c r="N673" s="237" t="s">
        <v>42</v>
      </c>
      <c r="O673" s="88"/>
      <c r="P673" s="224">
        <f>O673*H673</f>
        <v>0</v>
      </c>
      <c r="Q673" s="224">
        <v>0.0023999999999999998</v>
      </c>
      <c r="R673" s="224">
        <f>Q673*H673</f>
        <v>0.0144</v>
      </c>
      <c r="S673" s="224">
        <v>0</v>
      </c>
      <c r="T673" s="225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226" t="s">
        <v>297</v>
      </c>
      <c r="AT673" s="226" t="s">
        <v>225</v>
      </c>
      <c r="AU673" s="226" t="s">
        <v>87</v>
      </c>
      <c r="AY673" s="14" t="s">
        <v>167</v>
      </c>
      <c r="BE673" s="227">
        <f>IF(N673="základní",J673,0)</f>
        <v>0</v>
      </c>
      <c r="BF673" s="227">
        <f>IF(N673="snížená",J673,0)</f>
        <v>0</v>
      </c>
      <c r="BG673" s="227">
        <f>IF(N673="zákl. přenesená",J673,0)</f>
        <v>0</v>
      </c>
      <c r="BH673" s="227">
        <f>IF(N673="sníž. přenesená",J673,0)</f>
        <v>0</v>
      </c>
      <c r="BI673" s="227">
        <f>IF(N673="nulová",J673,0)</f>
        <v>0</v>
      </c>
      <c r="BJ673" s="14" t="s">
        <v>85</v>
      </c>
      <c r="BK673" s="227">
        <f>ROUND(I673*H673,2)</f>
        <v>0</v>
      </c>
      <c r="BL673" s="14" t="s">
        <v>233</v>
      </c>
      <c r="BM673" s="226" t="s">
        <v>1921</v>
      </c>
    </row>
    <row r="674" s="2" customFormat="1">
      <c r="A674" s="35"/>
      <c r="B674" s="36"/>
      <c r="C674" s="37"/>
      <c r="D674" s="238" t="s">
        <v>371</v>
      </c>
      <c r="E674" s="37"/>
      <c r="F674" s="239" t="s">
        <v>1709</v>
      </c>
      <c r="G674" s="37"/>
      <c r="H674" s="37"/>
      <c r="I674" s="240"/>
      <c r="J674" s="37"/>
      <c r="K674" s="37"/>
      <c r="L674" s="41"/>
      <c r="M674" s="241"/>
      <c r="N674" s="242"/>
      <c r="O674" s="88"/>
      <c r="P674" s="88"/>
      <c r="Q674" s="88"/>
      <c r="R674" s="88"/>
      <c r="S674" s="88"/>
      <c r="T674" s="89"/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T674" s="14" t="s">
        <v>371</v>
      </c>
      <c r="AU674" s="14" t="s">
        <v>87</v>
      </c>
    </row>
    <row r="675" s="2" customFormat="1" ht="14.4" customHeight="1">
      <c r="A675" s="35"/>
      <c r="B675" s="36"/>
      <c r="C675" s="215" t="s">
        <v>1922</v>
      </c>
      <c r="D675" s="215" t="s">
        <v>169</v>
      </c>
      <c r="E675" s="216" t="s">
        <v>1923</v>
      </c>
      <c r="F675" s="217" t="s">
        <v>1924</v>
      </c>
      <c r="G675" s="218" t="s">
        <v>321</v>
      </c>
      <c r="H675" s="219">
        <v>6</v>
      </c>
      <c r="I675" s="220"/>
      <c r="J675" s="221">
        <f>ROUND(I675*H675,2)</f>
        <v>0</v>
      </c>
      <c r="K675" s="217" t="s">
        <v>173</v>
      </c>
      <c r="L675" s="41"/>
      <c r="M675" s="222" t="s">
        <v>1</v>
      </c>
      <c r="N675" s="223" t="s">
        <v>42</v>
      </c>
      <c r="O675" s="88"/>
      <c r="P675" s="224">
        <f>O675*H675</f>
        <v>0</v>
      </c>
      <c r="Q675" s="224">
        <v>0</v>
      </c>
      <c r="R675" s="224">
        <f>Q675*H675</f>
        <v>0</v>
      </c>
      <c r="S675" s="224">
        <v>0</v>
      </c>
      <c r="T675" s="225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26" t="s">
        <v>233</v>
      </c>
      <c r="AT675" s="226" t="s">
        <v>169</v>
      </c>
      <c r="AU675" s="226" t="s">
        <v>87</v>
      </c>
      <c r="AY675" s="14" t="s">
        <v>167</v>
      </c>
      <c r="BE675" s="227">
        <f>IF(N675="základní",J675,0)</f>
        <v>0</v>
      </c>
      <c r="BF675" s="227">
        <f>IF(N675="snížená",J675,0)</f>
        <v>0</v>
      </c>
      <c r="BG675" s="227">
        <f>IF(N675="zákl. přenesená",J675,0)</f>
        <v>0</v>
      </c>
      <c r="BH675" s="227">
        <f>IF(N675="sníž. přenesená",J675,0)</f>
        <v>0</v>
      </c>
      <c r="BI675" s="227">
        <f>IF(N675="nulová",J675,0)</f>
        <v>0</v>
      </c>
      <c r="BJ675" s="14" t="s">
        <v>85</v>
      </c>
      <c r="BK675" s="227">
        <f>ROUND(I675*H675,2)</f>
        <v>0</v>
      </c>
      <c r="BL675" s="14" t="s">
        <v>233</v>
      </c>
      <c r="BM675" s="226" t="s">
        <v>1925</v>
      </c>
    </row>
    <row r="676" s="2" customFormat="1" ht="14.4" customHeight="1">
      <c r="A676" s="35"/>
      <c r="B676" s="36"/>
      <c r="C676" s="228" t="s">
        <v>1926</v>
      </c>
      <c r="D676" s="228" t="s">
        <v>225</v>
      </c>
      <c r="E676" s="229" t="s">
        <v>1927</v>
      </c>
      <c r="F676" s="230" t="s">
        <v>1928</v>
      </c>
      <c r="G676" s="231" t="s">
        <v>321</v>
      </c>
      <c r="H676" s="232">
        <v>6</v>
      </c>
      <c r="I676" s="233"/>
      <c r="J676" s="234">
        <f>ROUND(I676*H676,2)</f>
        <v>0</v>
      </c>
      <c r="K676" s="230" t="s">
        <v>173</v>
      </c>
      <c r="L676" s="235"/>
      <c r="M676" s="236" t="s">
        <v>1</v>
      </c>
      <c r="N676" s="237" t="s">
        <v>42</v>
      </c>
      <c r="O676" s="88"/>
      <c r="P676" s="224">
        <f>O676*H676</f>
        <v>0</v>
      </c>
      <c r="Q676" s="224">
        <v>0.00021000000000000001</v>
      </c>
      <c r="R676" s="224">
        <f>Q676*H676</f>
        <v>0.0012600000000000001</v>
      </c>
      <c r="S676" s="224">
        <v>0</v>
      </c>
      <c r="T676" s="225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26" t="s">
        <v>297</v>
      </c>
      <c r="AT676" s="226" t="s">
        <v>225</v>
      </c>
      <c r="AU676" s="226" t="s">
        <v>87</v>
      </c>
      <c r="AY676" s="14" t="s">
        <v>167</v>
      </c>
      <c r="BE676" s="227">
        <f>IF(N676="základní",J676,0)</f>
        <v>0</v>
      </c>
      <c r="BF676" s="227">
        <f>IF(N676="snížená",J676,0)</f>
        <v>0</v>
      </c>
      <c r="BG676" s="227">
        <f>IF(N676="zákl. přenesená",J676,0)</f>
        <v>0</v>
      </c>
      <c r="BH676" s="227">
        <f>IF(N676="sníž. přenesená",J676,0)</f>
        <v>0</v>
      </c>
      <c r="BI676" s="227">
        <f>IF(N676="nulová",J676,0)</f>
        <v>0</v>
      </c>
      <c r="BJ676" s="14" t="s">
        <v>85</v>
      </c>
      <c r="BK676" s="227">
        <f>ROUND(I676*H676,2)</f>
        <v>0</v>
      </c>
      <c r="BL676" s="14" t="s">
        <v>233</v>
      </c>
      <c r="BM676" s="226" t="s">
        <v>1929</v>
      </c>
    </row>
    <row r="677" s="2" customFormat="1">
      <c r="A677" s="35"/>
      <c r="B677" s="36"/>
      <c r="C677" s="37"/>
      <c r="D677" s="238" t="s">
        <v>371</v>
      </c>
      <c r="E677" s="37"/>
      <c r="F677" s="239" t="s">
        <v>372</v>
      </c>
      <c r="G677" s="37"/>
      <c r="H677" s="37"/>
      <c r="I677" s="240"/>
      <c r="J677" s="37"/>
      <c r="K677" s="37"/>
      <c r="L677" s="41"/>
      <c r="M677" s="241"/>
      <c r="N677" s="242"/>
      <c r="O677" s="88"/>
      <c r="P677" s="88"/>
      <c r="Q677" s="88"/>
      <c r="R677" s="88"/>
      <c r="S677" s="88"/>
      <c r="T677" s="89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T677" s="14" t="s">
        <v>371</v>
      </c>
      <c r="AU677" s="14" t="s">
        <v>87</v>
      </c>
    </row>
    <row r="678" s="2" customFormat="1" ht="14.4" customHeight="1">
      <c r="A678" s="35"/>
      <c r="B678" s="36"/>
      <c r="C678" s="215" t="s">
        <v>1930</v>
      </c>
      <c r="D678" s="215" t="s">
        <v>169</v>
      </c>
      <c r="E678" s="216" t="s">
        <v>1931</v>
      </c>
      <c r="F678" s="217" t="s">
        <v>1932</v>
      </c>
      <c r="G678" s="218" t="s">
        <v>321</v>
      </c>
      <c r="H678" s="219">
        <v>6</v>
      </c>
      <c r="I678" s="220"/>
      <c r="J678" s="221">
        <f>ROUND(I678*H678,2)</f>
        <v>0</v>
      </c>
      <c r="K678" s="217" t="s">
        <v>173</v>
      </c>
      <c r="L678" s="41"/>
      <c r="M678" s="222" t="s">
        <v>1</v>
      </c>
      <c r="N678" s="223" t="s">
        <v>42</v>
      </c>
      <c r="O678" s="88"/>
      <c r="P678" s="224">
        <f>O678*H678</f>
        <v>0</v>
      </c>
      <c r="Q678" s="224">
        <v>0</v>
      </c>
      <c r="R678" s="224">
        <f>Q678*H678</f>
        <v>0</v>
      </c>
      <c r="S678" s="224">
        <v>0</v>
      </c>
      <c r="T678" s="225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26" t="s">
        <v>233</v>
      </c>
      <c r="AT678" s="226" t="s">
        <v>169</v>
      </c>
      <c r="AU678" s="226" t="s">
        <v>87</v>
      </c>
      <c r="AY678" s="14" t="s">
        <v>167</v>
      </c>
      <c r="BE678" s="227">
        <f>IF(N678="základní",J678,0)</f>
        <v>0</v>
      </c>
      <c r="BF678" s="227">
        <f>IF(N678="snížená",J678,0)</f>
        <v>0</v>
      </c>
      <c r="BG678" s="227">
        <f>IF(N678="zákl. přenesená",J678,0)</f>
        <v>0</v>
      </c>
      <c r="BH678" s="227">
        <f>IF(N678="sníž. přenesená",J678,0)</f>
        <v>0</v>
      </c>
      <c r="BI678" s="227">
        <f>IF(N678="nulová",J678,0)</f>
        <v>0</v>
      </c>
      <c r="BJ678" s="14" t="s">
        <v>85</v>
      </c>
      <c r="BK678" s="227">
        <f>ROUND(I678*H678,2)</f>
        <v>0</v>
      </c>
      <c r="BL678" s="14" t="s">
        <v>233</v>
      </c>
      <c r="BM678" s="226" t="s">
        <v>1933</v>
      </c>
    </row>
    <row r="679" s="2" customFormat="1" ht="14.4" customHeight="1">
      <c r="A679" s="35"/>
      <c r="B679" s="36"/>
      <c r="C679" s="228" t="s">
        <v>1934</v>
      </c>
      <c r="D679" s="228" t="s">
        <v>225</v>
      </c>
      <c r="E679" s="229" t="s">
        <v>1935</v>
      </c>
      <c r="F679" s="230" t="s">
        <v>1936</v>
      </c>
      <c r="G679" s="231" t="s">
        <v>321</v>
      </c>
      <c r="H679" s="232">
        <v>6</v>
      </c>
      <c r="I679" s="233"/>
      <c r="J679" s="234">
        <f>ROUND(I679*H679,2)</f>
        <v>0</v>
      </c>
      <c r="K679" s="230" t="s">
        <v>173</v>
      </c>
      <c r="L679" s="235"/>
      <c r="M679" s="236" t="s">
        <v>1</v>
      </c>
      <c r="N679" s="237" t="s">
        <v>42</v>
      </c>
      <c r="O679" s="88"/>
      <c r="P679" s="224">
        <f>O679*H679</f>
        <v>0</v>
      </c>
      <c r="Q679" s="224">
        <v>0.0022000000000000001</v>
      </c>
      <c r="R679" s="224">
        <f>Q679*H679</f>
        <v>0.0132</v>
      </c>
      <c r="S679" s="224">
        <v>0</v>
      </c>
      <c r="T679" s="225">
        <f>S679*H679</f>
        <v>0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226" t="s">
        <v>297</v>
      </c>
      <c r="AT679" s="226" t="s">
        <v>225</v>
      </c>
      <c r="AU679" s="226" t="s">
        <v>87</v>
      </c>
      <c r="AY679" s="14" t="s">
        <v>167</v>
      </c>
      <c r="BE679" s="227">
        <f>IF(N679="základní",J679,0)</f>
        <v>0</v>
      </c>
      <c r="BF679" s="227">
        <f>IF(N679="snížená",J679,0)</f>
        <v>0</v>
      </c>
      <c r="BG679" s="227">
        <f>IF(N679="zákl. přenesená",J679,0)</f>
        <v>0</v>
      </c>
      <c r="BH679" s="227">
        <f>IF(N679="sníž. přenesená",J679,0)</f>
        <v>0</v>
      </c>
      <c r="BI679" s="227">
        <f>IF(N679="nulová",J679,0)</f>
        <v>0</v>
      </c>
      <c r="BJ679" s="14" t="s">
        <v>85</v>
      </c>
      <c r="BK679" s="227">
        <f>ROUND(I679*H679,2)</f>
        <v>0</v>
      </c>
      <c r="BL679" s="14" t="s">
        <v>233</v>
      </c>
      <c r="BM679" s="226" t="s">
        <v>1937</v>
      </c>
    </row>
    <row r="680" s="2" customFormat="1">
      <c r="A680" s="35"/>
      <c r="B680" s="36"/>
      <c r="C680" s="37"/>
      <c r="D680" s="238" t="s">
        <v>371</v>
      </c>
      <c r="E680" s="37"/>
      <c r="F680" s="239" t="s">
        <v>372</v>
      </c>
      <c r="G680" s="37"/>
      <c r="H680" s="37"/>
      <c r="I680" s="240"/>
      <c r="J680" s="37"/>
      <c r="K680" s="37"/>
      <c r="L680" s="41"/>
      <c r="M680" s="241"/>
      <c r="N680" s="242"/>
      <c r="O680" s="88"/>
      <c r="P680" s="88"/>
      <c r="Q680" s="88"/>
      <c r="R680" s="88"/>
      <c r="S680" s="88"/>
      <c r="T680" s="89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T680" s="14" t="s">
        <v>371</v>
      </c>
      <c r="AU680" s="14" t="s">
        <v>87</v>
      </c>
    </row>
    <row r="681" s="2" customFormat="1" ht="14.4" customHeight="1">
      <c r="A681" s="35"/>
      <c r="B681" s="36"/>
      <c r="C681" s="228" t="s">
        <v>1938</v>
      </c>
      <c r="D681" s="228" t="s">
        <v>225</v>
      </c>
      <c r="E681" s="229" t="s">
        <v>1939</v>
      </c>
      <c r="F681" s="230" t="s">
        <v>1940</v>
      </c>
      <c r="G681" s="231" t="s">
        <v>321</v>
      </c>
      <c r="H681" s="232">
        <v>2</v>
      </c>
      <c r="I681" s="233"/>
      <c r="J681" s="234">
        <f>ROUND(I681*H681,2)</f>
        <v>0</v>
      </c>
      <c r="K681" s="230" t="s">
        <v>1</v>
      </c>
      <c r="L681" s="235"/>
      <c r="M681" s="236" t="s">
        <v>1</v>
      </c>
      <c r="N681" s="237" t="s">
        <v>42</v>
      </c>
      <c r="O681" s="88"/>
      <c r="P681" s="224">
        <f>O681*H681</f>
        <v>0</v>
      </c>
      <c r="Q681" s="224">
        <v>0</v>
      </c>
      <c r="R681" s="224">
        <f>Q681*H681</f>
        <v>0</v>
      </c>
      <c r="S681" s="224">
        <v>0</v>
      </c>
      <c r="T681" s="225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226" t="s">
        <v>297</v>
      </c>
      <c r="AT681" s="226" t="s">
        <v>225</v>
      </c>
      <c r="AU681" s="226" t="s">
        <v>87</v>
      </c>
      <c r="AY681" s="14" t="s">
        <v>167</v>
      </c>
      <c r="BE681" s="227">
        <f>IF(N681="základní",J681,0)</f>
        <v>0</v>
      </c>
      <c r="BF681" s="227">
        <f>IF(N681="snížená",J681,0)</f>
        <v>0</v>
      </c>
      <c r="BG681" s="227">
        <f>IF(N681="zákl. přenesená",J681,0)</f>
        <v>0</v>
      </c>
      <c r="BH681" s="227">
        <f>IF(N681="sníž. přenesená",J681,0)</f>
        <v>0</v>
      </c>
      <c r="BI681" s="227">
        <f>IF(N681="nulová",J681,0)</f>
        <v>0</v>
      </c>
      <c r="BJ681" s="14" t="s">
        <v>85</v>
      </c>
      <c r="BK681" s="227">
        <f>ROUND(I681*H681,2)</f>
        <v>0</v>
      </c>
      <c r="BL681" s="14" t="s">
        <v>233</v>
      </c>
      <c r="BM681" s="226" t="s">
        <v>1941</v>
      </c>
    </row>
    <row r="682" s="2" customFormat="1">
      <c r="A682" s="35"/>
      <c r="B682" s="36"/>
      <c r="C682" s="37"/>
      <c r="D682" s="238" t="s">
        <v>371</v>
      </c>
      <c r="E682" s="37"/>
      <c r="F682" s="239" t="s">
        <v>372</v>
      </c>
      <c r="G682" s="37"/>
      <c r="H682" s="37"/>
      <c r="I682" s="240"/>
      <c r="J682" s="37"/>
      <c r="K682" s="37"/>
      <c r="L682" s="41"/>
      <c r="M682" s="241"/>
      <c r="N682" s="242"/>
      <c r="O682" s="88"/>
      <c r="P682" s="88"/>
      <c r="Q682" s="88"/>
      <c r="R682" s="88"/>
      <c r="S682" s="88"/>
      <c r="T682" s="89"/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T682" s="14" t="s">
        <v>371</v>
      </c>
      <c r="AU682" s="14" t="s">
        <v>87</v>
      </c>
    </row>
    <row r="683" s="2" customFormat="1" ht="14.4" customHeight="1">
      <c r="A683" s="35"/>
      <c r="B683" s="36"/>
      <c r="C683" s="228" t="s">
        <v>1942</v>
      </c>
      <c r="D683" s="228" t="s">
        <v>225</v>
      </c>
      <c r="E683" s="229" t="s">
        <v>1943</v>
      </c>
      <c r="F683" s="230" t="s">
        <v>1944</v>
      </c>
      <c r="G683" s="231" t="s">
        <v>576</v>
      </c>
      <c r="H683" s="232">
        <v>1</v>
      </c>
      <c r="I683" s="233"/>
      <c r="J683" s="234">
        <f>ROUND(I683*H683,2)</f>
        <v>0</v>
      </c>
      <c r="K683" s="230" t="s">
        <v>1</v>
      </c>
      <c r="L683" s="235"/>
      <c r="M683" s="236" t="s">
        <v>1</v>
      </c>
      <c r="N683" s="237" t="s">
        <v>42</v>
      </c>
      <c r="O683" s="88"/>
      <c r="P683" s="224">
        <f>O683*H683</f>
        <v>0</v>
      </c>
      <c r="Q683" s="224">
        <v>0</v>
      </c>
      <c r="R683" s="224">
        <f>Q683*H683</f>
        <v>0</v>
      </c>
      <c r="S683" s="224">
        <v>0</v>
      </c>
      <c r="T683" s="225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26" t="s">
        <v>297</v>
      </c>
      <c r="AT683" s="226" t="s">
        <v>225</v>
      </c>
      <c r="AU683" s="226" t="s">
        <v>87</v>
      </c>
      <c r="AY683" s="14" t="s">
        <v>167</v>
      </c>
      <c r="BE683" s="227">
        <f>IF(N683="základní",J683,0)</f>
        <v>0</v>
      </c>
      <c r="BF683" s="227">
        <f>IF(N683="snížená",J683,0)</f>
        <v>0</v>
      </c>
      <c r="BG683" s="227">
        <f>IF(N683="zákl. přenesená",J683,0)</f>
        <v>0</v>
      </c>
      <c r="BH683" s="227">
        <f>IF(N683="sníž. přenesená",J683,0)</f>
        <v>0</v>
      </c>
      <c r="BI683" s="227">
        <f>IF(N683="nulová",J683,0)</f>
        <v>0</v>
      </c>
      <c r="BJ683" s="14" t="s">
        <v>85</v>
      </c>
      <c r="BK683" s="227">
        <f>ROUND(I683*H683,2)</f>
        <v>0</v>
      </c>
      <c r="BL683" s="14" t="s">
        <v>233</v>
      </c>
      <c r="BM683" s="226" t="s">
        <v>1945</v>
      </c>
    </row>
    <row r="684" s="2" customFormat="1" ht="14.4" customHeight="1">
      <c r="A684" s="35"/>
      <c r="B684" s="36"/>
      <c r="C684" s="228" t="s">
        <v>1946</v>
      </c>
      <c r="D684" s="228" t="s">
        <v>225</v>
      </c>
      <c r="E684" s="229" t="s">
        <v>1814</v>
      </c>
      <c r="F684" s="230" t="s">
        <v>1815</v>
      </c>
      <c r="G684" s="231" t="s">
        <v>321</v>
      </c>
      <c r="H684" s="232">
        <v>3</v>
      </c>
      <c r="I684" s="233"/>
      <c r="J684" s="234">
        <f>ROUND(I684*H684,2)</f>
        <v>0</v>
      </c>
      <c r="K684" s="230" t="s">
        <v>173</v>
      </c>
      <c r="L684" s="235"/>
      <c r="M684" s="236" t="s">
        <v>1</v>
      </c>
      <c r="N684" s="237" t="s">
        <v>42</v>
      </c>
      <c r="O684" s="88"/>
      <c r="P684" s="224">
        <f>O684*H684</f>
        <v>0</v>
      </c>
      <c r="Q684" s="224">
        <v>0.0011000000000000001</v>
      </c>
      <c r="R684" s="224">
        <f>Q684*H684</f>
        <v>0.0033</v>
      </c>
      <c r="S684" s="224">
        <v>0</v>
      </c>
      <c r="T684" s="225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226" t="s">
        <v>297</v>
      </c>
      <c r="AT684" s="226" t="s">
        <v>225</v>
      </c>
      <c r="AU684" s="226" t="s">
        <v>87</v>
      </c>
      <c r="AY684" s="14" t="s">
        <v>167</v>
      </c>
      <c r="BE684" s="227">
        <f>IF(N684="základní",J684,0)</f>
        <v>0</v>
      </c>
      <c r="BF684" s="227">
        <f>IF(N684="snížená",J684,0)</f>
        <v>0</v>
      </c>
      <c r="BG684" s="227">
        <f>IF(N684="zákl. přenesená",J684,0)</f>
        <v>0</v>
      </c>
      <c r="BH684" s="227">
        <f>IF(N684="sníž. přenesená",J684,0)</f>
        <v>0</v>
      </c>
      <c r="BI684" s="227">
        <f>IF(N684="nulová",J684,0)</f>
        <v>0</v>
      </c>
      <c r="BJ684" s="14" t="s">
        <v>85</v>
      </c>
      <c r="BK684" s="227">
        <f>ROUND(I684*H684,2)</f>
        <v>0</v>
      </c>
      <c r="BL684" s="14" t="s">
        <v>233</v>
      </c>
      <c r="BM684" s="226" t="s">
        <v>1947</v>
      </c>
    </row>
    <row r="685" s="2" customFormat="1">
      <c r="A685" s="35"/>
      <c r="B685" s="36"/>
      <c r="C685" s="37"/>
      <c r="D685" s="238" t="s">
        <v>371</v>
      </c>
      <c r="E685" s="37"/>
      <c r="F685" s="239" t="s">
        <v>1948</v>
      </c>
      <c r="G685" s="37"/>
      <c r="H685" s="37"/>
      <c r="I685" s="240"/>
      <c r="J685" s="37"/>
      <c r="K685" s="37"/>
      <c r="L685" s="41"/>
      <c r="M685" s="241"/>
      <c r="N685" s="242"/>
      <c r="O685" s="88"/>
      <c r="P685" s="88"/>
      <c r="Q685" s="88"/>
      <c r="R685" s="88"/>
      <c r="S685" s="88"/>
      <c r="T685" s="89"/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T685" s="14" t="s">
        <v>371</v>
      </c>
      <c r="AU685" s="14" t="s">
        <v>87</v>
      </c>
    </row>
    <row r="686" s="2" customFormat="1" ht="14.4" customHeight="1">
      <c r="A686" s="35"/>
      <c r="B686" s="36"/>
      <c r="C686" s="215" t="s">
        <v>1949</v>
      </c>
      <c r="D686" s="215" t="s">
        <v>169</v>
      </c>
      <c r="E686" s="216" t="s">
        <v>1950</v>
      </c>
      <c r="F686" s="217" t="s">
        <v>1951</v>
      </c>
      <c r="G686" s="218" t="s">
        <v>321</v>
      </c>
      <c r="H686" s="219">
        <v>2</v>
      </c>
      <c r="I686" s="220"/>
      <c r="J686" s="221">
        <f>ROUND(I686*H686,2)</f>
        <v>0</v>
      </c>
      <c r="K686" s="217" t="s">
        <v>173</v>
      </c>
      <c r="L686" s="41"/>
      <c r="M686" s="222" t="s">
        <v>1</v>
      </c>
      <c r="N686" s="223" t="s">
        <v>42</v>
      </c>
      <c r="O686" s="88"/>
      <c r="P686" s="224">
        <f>O686*H686</f>
        <v>0</v>
      </c>
      <c r="Q686" s="224">
        <v>0.00017000000000000001</v>
      </c>
      <c r="R686" s="224">
        <f>Q686*H686</f>
        <v>0.00034000000000000002</v>
      </c>
      <c r="S686" s="224">
        <v>0</v>
      </c>
      <c r="T686" s="225">
        <f>S686*H686</f>
        <v>0</v>
      </c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R686" s="226" t="s">
        <v>233</v>
      </c>
      <c r="AT686" s="226" t="s">
        <v>169</v>
      </c>
      <c r="AU686" s="226" t="s">
        <v>87</v>
      </c>
      <c r="AY686" s="14" t="s">
        <v>167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14" t="s">
        <v>85</v>
      </c>
      <c r="BK686" s="227">
        <f>ROUND(I686*H686,2)</f>
        <v>0</v>
      </c>
      <c r="BL686" s="14" t="s">
        <v>233</v>
      </c>
      <c r="BM686" s="226" t="s">
        <v>1952</v>
      </c>
    </row>
    <row r="687" s="2" customFormat="1" ht="14.4" customHeight="1">
      <c r="A687" s="35"/>
      <c r="B687" s="36"/>
      <c r="C687" s="228" t="s">
        <v>1953</v>
      </c>
      <c r="D687" s="228" t="s">
        <v>225</v>
      </c>
      <c r="E687" s="229" t="s">
        <v>1954</v>
      </c>
      <c r="F687" s="230" t="s">
        <v>1955</v>
      </c>
      <c r="G687" s="231" t="s">
        <v>321</v>
      </c>
      <c r="H687" s="232">
        <v>2</v>
      </c>
      <c r="I687" s="233"/>
      <c r="J687" s="234">
        <f>ROUND(I687*H687,2)</f>
        <v>0</v>
      </c>
      <c r="K687" s="230" t="s">
        <v>173</v>
      </c>
      <c r="L687" s="235"/>
      <c r="M687" s="236" t="s">
        <v>1</v>
      </c>
      <c r="N687" s="237" t="s">
        <v>42</v>
      </c>
      <c r="O687" s="88"/>
      <c r="P687" s="224">
        <f>O687*H687</f>
        <v>0</v>
      </c>
      <c r="Q687" s="224">
        <v>0.0025999999999999999</v>
      </c>
      <c r="R687" s="224">
        <f>Q687*H687</f>
        <v>0.0051999999999999998</v>
      </c>
      <c r="S687" s="224">
        <v>0</v>
      </c>
      <c r="T687" s="225">
        <f>S687*H687</f>
        <v>0</v>
      </c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R687" s="226" t="s">
        <v>297</v>
      </c>
      <c r="AT687" s="226" t="s">
        <v>225</v>
      </c>
      <c r="AU687" s="226" t="s">
        <v>87</v>
      </c>
      <c r="AY687" s="14" t="s">
        <v>167</v>
      </c>
      <c r="BE687" s="227">
        <f>IF(N687="základní",J687,0)</f>
        <v>0</v>
      </c>
      <c r="BF687" s="227">
        <f>IF(N687="snížená",J687,0)</f>
        <v>0</v>
      </c>
      <c r="BG687" s="227">
        <f>IF(N687="zákl. přenesená",J687,0)</f>
        <v>0</v>
      </c>
      <c r="BH687" s="227">
        <f>IF(N687="sníž. přenesená",J687,0)</f>
        <v>0</v>
      </c>
      <c r="BI687" s="227">
        <f>IF(N687="nulová",J687,0)</f>
        <v>0</v>
      </c>
      <c r="BJ687" s="14" t="s">
        <v>85</v>
      </c>
      <c r="BK687" s="227">
        <f>ROUND(I687*H687,2)</f>
        <v>0</v>
      </c>
      <c r="BL687" s="14" t="s">
        <v>233</v>
      </c>
      <c r="BM687" s="226" t="s">
        <v>1956</v>
      </c>
    </row>
    <row r="688" s="2" customFormat="1" ht="14.4" customHeight="1">
      <c r="A688" s="35"/>
      <c r="B688" s="36"/>
      <c r="C688" s="215" t="s">
        <v>1957</v>
      </c>
      <c r="D688" s="215" t="s">
        <v>169</v>
      </c>
      <c r="E688" s="216" t="s">
        <v>1958</v>
      </c>
      <c r="F688" s="217" t="s">
        <v>1959</v>
      </c>
      <c r="G688" s="218" t="s">
        <v>321</v>
      </c>
      <c r="H688" s="219">
        <v>17</v>
      </c>
      <c r="I688" s="220"/>
      <c r="J688" s="221">
        <f>ROUND(I688*H688,2)</f>
        <v>0</v>
      </c>
      <c r="K688" s="217" t="s">
        <v>173</v>
      </c>
      <c r="L688" s="41"/>
      <c r="M688" s="222" t="s">
        <v>1</v>
      </c>
      <c r="N688" s="223" t="s">
        <v>42</v>
      </c>
      <c r="O688" s="88"/>
      <c r="P688" s="224">
        <f>O688*H688</f>
        <v>0</v>
      </c>
      <c r="Q688" s="224">
        <v>0</v>
      </c>
      <c r="R688" s="224">
        <f>Q688*H688</f>
        <v>0</v>
      </c>
      <c r="S688" s="224">
        <v>0</v>
      </c>
      <c r="T688" s="225">
        <f>S688*H688</f>
        <v>0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226" t="s">
        <v>233</v>
      </c>
      <c r="AT688" s="226" t="s">
        <v>169</v>
      </c>
      <c r="AU688" s="226" t="s">
        <v>87</v>
      </c>
      <c r="AY688" s="14" t="s">
        <v>167</v>
      </c>
      <c r="BE688" s="227">
        <f>IF(N688="základní",J688,0)</f>
        <v>0</v>
      </c>
      <c r="BF688" s="227">
        <f>IF(N688="snížená",J688,0)</f>
        <v>0</v>
      </c>
      <c r="BG688" s="227">
        <f>IF(N688="zákl. přenesená",J688,0)</f>
        <v>0</v>
      </c>
      <c r="BH688" s="227">
        <f>IF(N688="sníž. přenesená",J688,0)</f>
        <v>0</v>
      </c>
      <c r="BI688" s="227">
        <f>IF(N688="nulová",J688,0)</f>
        <v>0</v>
      </c>
      <c r="BJ688" s="14" t="s">
        <v>85</v>
      </c>
      <c r="BK688" s="227">
        <f>ROUND(I688*H688,2)</f>
        <v>0</v>
      </c>
      <c r="BL688" s="14" t="s">
        <v>233</v>
      </c>
      <c r="BM688" s="226" t="s">
        <v>1960</v>
      </c>
    </row>
    <row r="689" s="2" customFormat="1" ht="14.4" customHeight="1">
      <c r="A689" s="35"/>
      <c r="B689" s="36"/>
      <c r="C689" s="228" t="s">
        <v>1961</v>
      </c>
      <c r="D689" s="228" t="s">
        <v>225</v>
      </c>
      <c r="E689" s="229" t="s">
        <v>1962</v>
      </c>
      <c r="F689" s="230" t="s">
        <v>1963</v>
      </c>
      <c r="G689" s="231" t="s">
        <v>321</v>
      </c>
      <c r="H689" s="232">
        <v>17</v>
      </c>
      <c r="I689" s="233"/>
      <c r="J689" s="234">
        <f>ROUND(I689*H689,2)</f>
        <v>0</v>
      </c>
      <c r="K689" s="230" t="s">
        <v>173</v>
      </c>
      <c r="L689" s="235"/>
      <c r="M689" s="236" t="s">
        <v>1</v>
      </c>
      <c r="N689" s="237" t="s">
        <v>42</v>
      </c>
      <c r="O689" s="88"/>
      <c r="P689" s="224">
        <f>O689*H689</f>
        <v>0</v>
      </c>
      <c r="Q689" s="224">
        <v>0.00080999999999999996</v>
      </c>
      <c r="R689" s="224">
        <f>Q689*H689</f>
        <v>0.013769999999999999</v>
      </c>
      <c r="S689" s="224">
        <v>0</v>
      </c>
      <c r="T689" s="225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26" t="s">
        <v>297</v>
      </c>
      <c r="AT689" s="226" t="s">
        <v>225</v>
      </c>
      <c r="AU689" s="226" t="s">
        <v>87</v>
      </c>
      <c r="AY689" s="14" t="s">
        <v>167</v>
      </c>
      <c r="BE689" s="227">
        <f>IF(N689="základní",J689,0)</f>
        <v>0</v>
      </c>
      <c r="BF689" s="227">
        <f>IF(N689="snížená",J689,0)</f>
        <v>0</v>
      </c>
      <c r="BG689" s="227">
        <f>IF(N689="zákl. přenesená",J689,0)</f>
        <v>0</v>
      </c>
      <c r="BH689" s="227">
        <f>IF(N689="sníž. přenesená",J689,0)</f>
        <v>0</v>
      </c>
      <c r="BI689" s="227">
        <f>IF(N689="nulová",J689,0)</f>
        <v>0</v>
      </c>
      <c r="BJ689" s="14" t="s">
        <v>85</v>
      </c>
      <c r="BK689" s="227">
        <f>ROUND(I689*H689,2)</f>
        <v>0</v>
      </c>
      <c r="BL689" s="14" t="s">
        <v>233</v>
      </c>
      <c r="BM689" s="226" t="s">
        <v>1964</v>
      </c>
    </row>
    <row r="690" s="2" customFormat="1" ht="14.4" customHeight="1">
      <c r="A690" s="35"/>
      <c r="B690" s="36"/>
      <c r="C690" s="215" t="s">
        <v>1965</v>
      </c>
      <c r="D690" s="215" t="s">
        <v>169</v>
      </c>
      <c r="E690" s="216" t="s">
        <v>1966</v>
      </c>
      <c r="F690" s="217" t="s">
        <v>1967</v>
      </c>
      <c r="G690" s="218" t="s">
        <v>576</v>
      </c>
      <c r="H690" s="219">
        <v>1</v>
      </c>
      <c r="I690" s="220"/>
      <c r="J690" s="221">
        <f>ROUND(I690*H690,2)</f>
        <v>0</v>
      </c>
      <c r="K690" s="217" t="s">
        <v>1</v>
      </c>
      <c r="L690" s="41"/>
      <c r="M690" s="222" t="s">
        <v>1</v>
      </c>
      <c r="N690" s="223" t="s">
        <v>42</v>
      </c>
      <c r="O690" s="88"/>
      <c r="P690" s="224">
        <f>O690*H690</f>
        <v>0</v>
      </c>
      <c r="Q690" s="224">
        <v>0</v>
      </c>
      <c r="R690" s="224">
        <f>Q690*H690</f>
        <v>0</v>
      </c>
      <c r="S690" s="224">
        <v>0</v>
      </c>
      <c r="T690" s="225">
        <f>S690*H690</f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226" t="s">
        <v>233</v>
      </c>
      <c r="AT690" s="226" t="s">
        <v>169</v>
      </c>
      <c r="AU690" s="226" t="s">
        <v>87</v>
      </c>
      <c r="AY690" s="14" t="s">
        <v>167</v>
      </c>
      <c r="BE690" s="227">
        <f>IF(N690="základní",J690,0)</f>
        <v>0</v>
      </c>
      <c r="BF690" s="227">
        <f>IF(N690="snížená",J690,0)</f>
        <v>0</v>
      </c>
      <c r="BG690" s="227">
        <f>IF(N690="zákl. přenesená",J690,0)</f>
        <v>0</v>
      </c>
      <c r="BH690" s="227">
        <f>IF(N690="sníž. přenesená",J690,0)</f>
        <v>0</v>
      </c>
      <c r="BI690" s="227">
        <f>IF(N690="nulová",J690,0)</f>
        <v>0</v>
      </c>
      <c r="BJ690" s="14" t="s">
        <v>85</v>
      </c>
      <c r="BK690" s="227">
        <f>ROUND(I690*H690,2)</f>
        <v>0</v>
      </c>
      <c r="BL690" s="14" t="s">
        <v>233</v>
      </c>
      <c r="BM690" s="226" t="s">
        <v>1968</v>
      </c>
    </row>
    <row r="691" s="2" customFormat="1">
      <c r="A691" s="35"/>
      <c r="B691" s="36"/>
      <c r="C691" s="37"/>
      <c r="D691" s="238" t="s">
        <v>371</v>
      </c>
      <c r="E691" s="37"/>
      <c r="F691" s="239" t="s">
        <v>1969</v>
      </c>
      <c r="G691" s="37"/>
      <c r="H691" s="37"/>
      <c r="I691" s="240"/>
      <c r="J691" s="37"/>
      <c r="K691" s="37"/>
      <c r="L691" s="41"/>
      <c r="M691" s="241"/>
      <c r="N691" s="242"/>
      <c r="O691" s="88"/>
      <c r="P691" s="88"/>
      <c r="Q691" s="88"/>
      <c r="R691" s="88"/>
      <c r="S691" s="88"/>
      <c r="T691" s="89"/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T691" s="14" t="s">
        <v>371</v>
      </c>
      <c r="AU691" s="14" t="s">
        <v>87</v>
      </c>
    </row>
    <row r="692" s="2" customFormat="1" ht="14.4" customHeight="1">
      <c r="A692" s="35"/>
      <c r="B692" s="36"/>
      <c r="C692" s="215" t="s">
        <v>1970</v>
      </c>
      <c r="D692" s="215" t="s">
        <v>169</v>
      </c>
      <c r="E692" s="216" t="s">
        <v>1971</v>
      </c>
      <c r="F692" s="217" t="s">
        <v>1972</v>
      </c>
      <c r="G692" s="218" t="s">
        <v>1277</v>
      </c>
      <c r="H692" s="219">
        <v>40</v>
      </c>
      <c r="I692" s="220"/>
      <c r="J692" s="221">
        <f>ROUND(I692*H692,2)</f>
        <v>0</v>
      </c>
      <c r="K692" s="217" t="s">
        <v>173</v>
      </c>
      <c r="L692" s="41"/>
      <c r="M692" s="222" t="s">
        <v>1</v>
      </c>
      <c r="N692" s="223" t="s">
        <v>42</v>
      </c>
      <c r="O692" s="88"/>
      <c r="P692" s="224">
        <f>O692*H692</f>
        <v>0</v>
      </c>
      <c r="Q692" s="224">
        <v>6.0000000000000002E-05</v>
      </c>
      <c r="R692" s="224">
        <f>Q692*H692</f>
        <v>0.0024000000000000002</v>
      </c>
      <c r="S692" s="224">
        <v>0</v>
      </c>
      <c r="T692" s="225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226" t="s">
        <v>233</v>
      </c>
      <c r="AT692" s="226" t="s">
        <v>169</v>
      </c>
      <c r="AU692" s="226" t="s">
        <v>87</v>
      </c>
      <c r="AY692" s="14" t="s">
        <v>167</v>
      </c>
      <c r="BE692" s="227">
        <f>IF(N692="základní",J692,0)</f>
        <v>0</v>
      </c>
      <c r="BF692" s="227">
        <f>IF(N692="snížená",J692,0)</f>
        <v>0</v>
      </c>
      <c r="BG692" s="227">
        <f>IF(N692="zákl. přenesená",J692,0)</f>
        <v>0</v>
      </c>
      <c r="BH692" s="227">
        <f>IF(N692="sníž. přenesená",J692,0)</f>
        <v>0</v>
      </c>
      <c r="BI692" s="227">
        <f>IF(N692="nulová",J692,0)</f>
        <v>0</v>
      </c>
      <c r="BJ692" s="14" t="s">
        <v>85</v>
      </c>
      <c r="BK692" s="227">
        <f>ROUND(I692*H692,2)</f>
        <v>0</v>
      </c>
      <c r="BL692" s="14" t="s">
        <v>233</v>
      </c>
      <c r="BM692" s="226" t="s">
        <v>1973</v>
      </c>
    </row>
    <row r="693" s="2" customFormat="1" ht="14.4" customHeight="1">
      <c r="A693" s="35"/>
      <c r="B693" s="36"/>
      <c r="C693" s="228" t="s">
        <v>1974</v>
      </c>
      <c r="D693" s="228" t="s">
        <v>225</v>
      </c>
      <c r="E693" s="229" t="s">
        <v>1975</v>
      </c>
      <c r="F693" s="230" t="s">
        <v>1976</v>
      </c>
      <c r="G693" s="231" t="s">
        <v>1277</v>
      </c>
      <c r="H693" s="232">
        <v>40</v>
      </c>
      <c r="I693" s="233"/>
      <c r="J693" s="234">
        <f>ROUND(I693*H693,2)</f>
        <v>0</v>
      </c>
      <c r="K693" s="230" t="s">
        <v>1</v>
      </c>
      <c r="L693" s="235"/>
      <c r="M693" s="236" t="s">
        <v>1</v>
      </c>
      <c r="N693" s="237" t="s">
        <v>42</v>
      </c>
      <c r="O693" s="88"/>
      <c r="P693" s="224">
        <f>O693*H693</f>
        <v>0</v>
      </c>
      <c r="Q693" s="224">
        <v>0</v>
      </c>
      <c r="R693" s="224">
        <f>Q693*H693</f>
        <v>0</v>
      </c>
      <c r="S693" s="224">
        <v>0</v>
      </c>
      <c r="T693" s="225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26" t="s">
        <v>297</v>
      </c>
      <c r="AT693" s="226" t="s">
        <v>225</v>
      </c>
      <c r="AU693" s="226" t="s">
        <v>87</v>
      </c>
      <c r="AY693" s="14" t="s">
        <v>167</v>
      </c>
      <c r="BE693" s="227">
        <f>IF(N693="základní",J693,0)</f>
        <v>0</v>
      </c>
      <c r="BF693" s="227">
        <f>IF(N693="snížená",J693,0)</f>
        <v>0</v>
      </c>
      <c r="BG693" s="227">
        <f>IF(N693="zákl. přenesená",J693,0)</f>
        <v>0</v>
      </c>
      <c r="BH693" s="227">
        <f>IF(N693="sníž. přenesená",J693,0)</f>
        <v>0</v>
      </c>
      <c r="BI693" s="227">
        <f>IF(N693="nulová",J693,0)</f>
        <v>0</v>
      </c>
      <c r="BJ693" s="14" t="s">
        <v>85</v>
      </c>
      <c r="BK693" s="227">
        <f>ROUND(I693*H693,2)</f>
        <v>0</v>
      </c>
      <c r="BL693" s="14" t="s">
        <v>233</v>
      </c>
      <c r="BM693" s="226" t="s">
        <v>1977</v>
      </c>
    </row>
    <row r="694" s="2" customFormat="1" ht="14.4" customHeight="1">
      <c r="A694" s="35"/>
      <c r="B694" s="36"/>
      <c r="C694" s="215" t="s">
        <v>1978</v>
      </c>
      <c r="D694" s="215" t="s">
        <v>169</v>
      </c>
      <c r="E694" s="216" t="s">
        <v>1979</v>
      </c>
      <c r="F694" s="217" t="s">
        <v>1980</v>
      </c>
      <c r="G694" s="218" t="s">
        <v>1277</v>
      </c>
      <c r="H694" s="219">
        <v>19</v>
      </c>
      <c r="I694" s="220"/>
      <c r="J694" s="221">
        <f>ROUND(I694*H694,2)</f>
        <v>0</v>
      </c>
      <c r="K694" s="217" t="s">
        <v>173</v>
      </c>
      <c r="L694" s="41"/>
      <c r="M694" s="222" t="s">
        <v>1</v>
      </c>
      <c r="N694" s="223" t="s">
        <v>42</v>
      </c>
      <c r="O694" s="88"/>
      <c r="P694" s="224">
        <f>O694*H694</f>
        <v>0</v>
      </c>
      <c r="Q694" s="224">
        <v>6.0000000000000002E-05</v>
      </c>
      <c r="R694" s="224">
        <f>Q694*H694</f>
        <v>0.00114</v>
      </c>
      <c r="S694" s="224">
        <v>0</v>
      </c>
      <c r="T694" s="225">
        <f>S694*H694</f>
        <v>0</v>
      </c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R694" s="226" t="s">
        <v>233</v>
      </c>
      <c r="AT694" s="226" t="s">
        <v>169</v>
      </c>
      <c r="AU694" s="226" t="s">
        <v>87</v>
      </c>
      <c r="AY694" s="14" t="s">
        <v>167</v>
      </c>
      <c r="BE694" s="227">
        <f>IF(N694="základní",J694,0)</f>
        <v>0</v>
      </c>
      <c r="BF694" s="227">
        <f>IF(N694="snížená",J694,0)</f>
        <v>0</v>
      </c>
      <c r="BG694" s="227">
        <f>IF(N694="zákl. přenesená",J694,0)</f>
        <v>0</v>
      </c>
      <c r="BH694" s="227">
        <f>IF(N694="sníž. přenesená",J694,0)</f>
        <v>0</v>
      </c>
      <c r="BI694" s="227">
        <f>IF(N694="nulová",J694,0)</f>
        <v>0</v>
      </c>
      <c r="BJ694" s="14" t="s">
        <v>85</v>
      </c>
      <c r="BK694" s="227">
        <f>ROUND(I694*H694,2)</f>
        <v>0</v>
      </c>
      <c r="BL694" s="14" t="s">
        <v>233</v>
      </c>
      <c r="BM694" s="226" t="s">
        <v>1981</v>
      </c>
    </row>
    <row r="695" s="2" customFormat="1" ht="14.4" customHeight="1">
      <c r="A695" s="35"/>
      <c r="B695" s="36"/>
      <c r="C695" s="215" t="s">
        <v>1982</v>
      </c>
      <c r="D695" s="215" t="s">
        <v>169</v>
      </c>
      <c r="E695" s="216" t="s">
        <v>1983</v>
      </c>
      <c r="F695" s="217" t="s">
        <v>1984</v>
      </c>
      <c r="G695" s="218" t="s">
        <v>1277</v>
      </c>
      <c r="H695" s="219">
        <v>1791.1600000000001</v>
      </c>
      <c r="I695" s="220"/>
      <c r="J695" s="221">
        <f>ROUND(I695*H695,2)</f>
        <v>0</v>
      </c>
      <c r="K695" s="217" t="s">
        <v>173</v>
      </c>
      <c r="L695" s="41"/>
      <c r="M695" s="222" t="s">
        <v>1</v>
      </c>
      <c r="N695" s="223" t="s">
        <v>42</v>
      </c>
      <c r="O695" s="88"/>
      <c r="P695" s="224">
        <f>O695*H695</f>
        <v>0</v>
      </c>
      <c r="Q695" s="224">
        <v>5.0000000000000002E-05</v>
      </c>
      <c r="R695" s="224">
        <f>Q695*H695</f>
        <v>0.089558000000000013</v>
      </c>
      <c r="S695" s="224">
        <v>0</v>
      </c>
      <c r="T695" s="225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26" t="s">
        <v>233</v>
      </c>
      <c r="AT695" s="226" t="s">
        <v>169</v>
      </c>
      <c r="AU695" s="226" t="s">
        <v>87</v>
      </c>
      <c r="AY695" s="14" t="s">
        <v>167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14" t="s">
        <v>85</v>
      </c>
      <c r="BK695" s="227">
        <f>ROUND(I695*H695,2)</f>
        <v>0</v>
      </c>
      <c r="BL695" s="14" t="s">
        <v>233</v>
      </c>
      <c r="BM695" s="226" t="s">
        <v>1985</v>
      </c>
    </row>
    <row r="696" s="2" customFormat="1">
      <c r="A696" s="35"/>
      <c r="B696" s="36"/>
      <c r="C696" s="37"/>
      <c r="D696" s="238" t="s">
        <v>371</v>
      </c>
      <c r="E696" s="37"/>
      <c r="F696" s="239" t="s">
        <v>1986</v>
      </c>
      <c r="G696" s="37"/>
      <c r="H696" s="37"/>
      <c r="I696" s="240"/>
      <c r="J696" s="37"/>
      <c r="K696" s="37"/>
      <c r="L696" s="41"/>
      <c r="M696" s="241"/>
      <c r="N696" s="242"/>
      <c r="O696" s="88"/>
      <c r="P696" s="88"/>
      <c r="Q696" s="88"/>
      <c r="R696" s="88"/>
      <c r="S696" s="88"/>
      <c r="T696" s="89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T696" s="14" t="s">
        <v>371</v>
      </c>
      <c r="AU696" s="14" t="s">
        <v>87</v>
      </c>
    </row>
    <row r="697" s="2" customFormat="1" ht="14.4" customHeight="1">
      <c r="A697" s="35"/>
      <c r="B697" s="36"/>
      <c r="C697" s="228" t="s">
        <v>1987</v>
      </c>
      <c r="D697" s="228" t="s">
        <v>225</v>
      </c>
      <c r="E697" s="229" t="s">
        <v>1988</v>
      </c>
      <c r="F697" s="230" t="s">
        <v>1276</v>
      </c>
      <c r="G697" s="231" t="s">
        <v>1277</v>
      </c>
      <c r="H697" s="232">
        <v>1810.1600000000001</v>
      </c>
      <c r="I697" s="233"/>
      <c r="J697" s="234">
        <f>ROUND(I697*H697,2)</f>
        <v>0</v>
      </c>
      <c r="K697" s="230" t="s">
        <v>1</v>
      </c>
      <c r="L697" s="235"/>
      <c r="M697" s="236" t="s">
        <v>1</v>
      </c>
      <c r="N697" s="237" t="s">
        <v>42</v>
      </c>
      <c r="O697" s="88"/>
      <c r="P697" s="224">
        <f>O697*H697</f>
        <v>0</v>
      </c>
      <c r="Q697" s="224">
        <v>0</v>
      </c>
      <c r="R697" s="224">
        <f>Q697*H697</f>
        <v>0</v>
      </c>
      <c r="S697" s="224">
        <v>0</v>
      </c>
      <c r="T697" s="225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226" t="s">
        <v>297</v>
      </c>
      <c r="AT697" s="226" t="s">
        <v>225</v>
      </c>
      <c r="AU697" s="226" t="s">
        <v>87</v>
      </c>
      <c r="AY697" s="14" t="s">
        <v>167</v>
      </c>
      <c r="BE697" s="227">
        <f>IF(N697="základní",J697,0)</f>
        <v>0</v>
      </c>
      <c r="BF697" s="227">
        <f>IF(N697="snížená",J697,0)</f>
        <v>0</v>
      </c>
      <c r="BG697" s="227">
        <f>IF(N697="zákl. přenesená",J697,0)</f>
        <v>0</v>
      </c>
      <c r="BH697" s="227">
        <f>IF(N697="sníž. přenesená",J697,0)</f>
        <v>0</v>
      </c>
      <c r="BI697" s="227">
        <f>IF(N697="nulová",J697,0)</f>
        <v>0</v>
      </c>
      <c r="BJ697" s="14" t="s">
        <v>85</v>
      </c>
      <c r="BK697" s="227">
        <f>ROUND(I697*H697,2)</f>
        <v>0</v>
      </c>
      <c r="BL697" s="14" t="s">
        <v>233</v>
      </c>
      <c r="BM697" s="226" t="s">
        <v>1989</v>
      </c>
    </row>
    <row r="698" s="2" customFormat="1" ht="14.4" customHeight="1">
      <c r="A698" s="35"/>
      <c r="B698" s="36"/>
      <c r="C698" s="215" t="s">
        <v>1990</v>
      </c>
      <c r="D698" s="215" t="s">
        <v>169</v>
      </c>
      <c r="E698" s="216" t="s">
        <v>1991</v>
      </c>
      <c r="F698" s="217" t="s">
        <v>1992</v>
      </c>
      <c r="G698" s="218" t="s">
        <v>1277</v>
      </c>
      <c r="H698" s="219">
        <v>32727</v>
      </c>
      <c r="I698" s="220"/>
      <c r="J698" s="221">
        <f>ROUND(I698*H698,2)</f>
        <v>0</v>
      </c>
      <c r="K698" s="217" t="s">
        <v>173</v>
      </c>
      <c r="L698" s="41"/>
      <c r="M698" s="222" t="s">
        <v>1</v>
      </c>
      <c r="N698" s="223" t="s">
        <v>42</v>
      </c>
      <c r="O698" s="88"/>
      <c r="P698" s="224">
        <f>O698*H698</f>
        <v>0</v>
      </c>
      <c r="Q698" s="224">
        <v>5.0000000000000002E-05</v>
      </c>
      <c r="R698" s="224">
        <f>Q698*H698</f>
        <v>1.63635</v>
      </c>
      <c r="S698" s="224">
        <v>0</v>
      </c>
      <c r="T698" s="225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26" t="s">
        <v>233</v>
      </c>
      <c r="AT698" s="226" t="s">
        <v>169</v>
      </c>
      <c r="AU698" s="226" t="s">
        <v>87</v>
      </c>
      <c r="AY698" s="14" t="s">
        <v>167</v>
      </c>
      <c r="BE698" s="227">
        <f>IF(N698="základní",J698,0)</f>
        <v>0</v>
      </c>
      <c r="BF698" s="227">
        <f>IF(N698="snížená",J698,0)</f>
        <v>0</v>
      </c>
      <c r="BG698" s="227">
        <f>IF(N698="zákl. přenesená",J698,0)</f>
        <v>0</v>
      </c>
      <c r="BH698" s="227">
        <f>IF(N698="sníž. přenesená",J698,0)</f>
        <v>0</v>
      </c>
      <c r="BI698" s="227">
        <f>IF(N698="nulová",J698,0)</f>
        <v>0</v>
      </c>
      <c r="BJ698" s="14" t="s">
        <v>85</v>
      </c>
      <c r="BK698" s="227">
        <f>ROUND(I698*H698,2)</f>
        <v>0</v>
      </c>
      <c r="BL698" s="14" t="s">
        <v>233</v>
      </c>
      <c r="BM698" s="226" t="s">
        <v>1993</v>
      </c>
    </row>
    <row r="699" s="2" customFormat="1" ht="14.4" customHeight="1">
      <c r="A699" s="35"/>
      <c r="B699" s="36"/>
      <c r="C699" s="228" t="s">
        <v>1994</v>
      </c>
      <c r="D699" s="228" t="s">
        <v>225</v>
      </c>
      <c r="E699" s="229" t="s">
        <v>1988</v>
      </c>
      <c r="F699" s="230" t="s">
        <v>1276</v>
      </c>
      <c r="G699" s="231" t="s">
        <v>1277</v>
      </c>
      <c r="H699" s="232">
        <v>32727</v>
      </c>
      <c r="I699" s="233"/>
      <c r="J699" s="234">
        <f>ROUND(I699*H699,2)</f>
        <v>0</v>
      </c>
      <c r="K699" s="230" t="s">
        <v>1</v>
      </c>
      <c r="L699" s="235"/>
      <c r="M699" s="236" t="s">
        <v>1</v>
      </c>
      <c r="N699" s="237" t="s">
        <v>42</v>
      </c>
      <c r="O699" s="88"/>
      <c r="P699" s="224">
        <f>O699*H699</f>
        <v>0</v>
      </c>
      <c r="Q699" s="224">
        <v>0</v>
      </c>
      <c r="R699" s="224">
        <f>Q699*H699</f>
        <v>0</v>
      </c>
      <c r="S699" s="224">
        <v>0</v>
      </c>
      <c r="T699" s="225">
        <f>S699*H699</f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26" t="s">
        <v>297</v>
      </c>
      <c r="AT699" s="226" t="s">
        <v>225</v>
      </c>
      <c r="AU699" s="226" t="s">
        <v>87</v>
      </c>
      <c r="AY699" s="14" t="s">
        <v>167</v>
      </c>
      <c r="BE699" s="227">
        <f>IF(N699="základní",J699,0)</f>
        <v>0</v>
      </c>
      <c r="BF699" s="227">
        <f>IF(N699="snížená",J699,0)</f>
        <v>0</v>
      </c>
      <c r="BG699" s="227">
        <f>IF(N699="zákl. přenesená",J699,0)</f>
        <v>0</v>
      </c>
      <c r="BH699" s="227">
        <f>IF(N699="sníž. přenesená",J699,0)</f>
        <v>0</v>
      </c>
      <c r="BI699" s="227">
        <f>IF(N699="nulová",J699,0)</f>
        <v>0</v>
      </c>
      <c r="BJ699" s="14" t="s">
        <v>85</v>
      </c>
      <c r="BK699" s="227">
        <f>ROUND(I699*H699,2)</f>
        <v>0</v>
      </c>
      <c r="BL699" s="14" t="s">
        <v>233</v>
      </c>
      <c r="BM699" s="226" t="s">
        <v>1995</v>
      </c>
    </row>
    <row r="700" s="2" customFormat="1" ht="14.4" customHeight="1">
      <c r="A700" s="35"/>
      <c r="B700" s="36"/>
      <c r="C700" s="215" t="s">
        <v>1996</v>
      </c>
      <c r="D700" s="215" t="s">
        <v>169</v>
      </c>
      <c r="E700" s="216" t="s">
        <v>1997</v>
      </c>
      <c r="F700" s="217" t="s">
        <v>1998</v>
      </c>
      <c r="G700" s="218" t="s">
        <v>178</v>
      </c>
      <c r="H700" s="219">
        <v>29.129999999999999</v>
      </c>
      <c r="I700" s="220"/>
      <c r="J700" s="221">
        <f>ROUND(I700*H700,2)</f>
        <v>0</v>
      </c>
      <c r="K700" s="217" t="s">
        <v>173</v>
      </c>
      <c r="L700" s="41"/>
      <c r="M700" s="222" t="s">
        <v>1</v>
      </c>
      <c r="N700" s="223" t="s">
        <v>42</v>
      </c>
      <c r="O700" s="88"/>
      <c r="P700" s="224">
        <f>O700*H700</f>
        <v>0</v>
      </c>
      <c r="Q700" s="224">
        <v>0.00040000000000000002</v>
      </c>
      <c r="R700" s="224">
        <f>Q700*H700</f>
        <v>0.011652000000000001</v>
      </c>
      <c r="S700" s="224">
        <v>0</v>
      </c>
      <c r="T700" s="225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226" t="s">
        <v>233</v>
      </c>
      <c r="AT700" s="226" t="s">
        <v>169</v>
      </c>
      <c r="AU700" s="226" t="s">
        <v>87</v>
      </c>
      <c r="AY700" s="14" t="s">
        <v>167</v>
      </c>
      <c r="BE700" s="227">
        <f>IF(N700="základní",J700,0)</f>
        <v>0</v>
      </c>
      <c r="BF700" s="227">
        <f>IF(N700="snížená",J700,0)</f>
        <v>0</v>
      </c>
      <c r="BG700" s="227">
        <f>IF(N700="zákl. přenesená",J700,0)</f>
        <v>0</v>
      </c>
      <c r="BH700" s="227">
        <f>IF(N700="sníž. přenesená",J700,0)</f>
        <v>0</v>
      </c>
      <c r="BI700" s="227">
        <f>IF(N700="nulová",J700,0)</f>
        <v>0</v>
      </c>
      <c r="BJ700" s="14" t="s">
        <v>85</v>
      </c>
      <c r="BK700" s="227">
        <f>ROUND(I700*H700,2)</f>
        <v>0</v>
      </c>
      <c r="BL700" s="14" t="s">
        <v>233</v>
      </c>
      <c r="BM700" s="226" t="s">
        <v>1999</v>
      </c>
    </row>
    <row r="701" s="2" customFormat="1" ht="14.4" customHeight="1">
      <c r="A701" s="35"/>
      <c r="B701" s="36"/>
      <c r="C701" s="228" t="s">
        <v>2000</v>
      </c>
      <c r="D701" s="228" t="s">
        <v>225</v>
      </c>
      <c r="E701" s="229" t="s">
        <v>1275</v>
      </c>
      <c r="F701" s="230" t="s">
        <v>1276</v>
      </c>
      <c r="G701" s="231" t="s">
        <v>1277</v>
      </c>
      <c r="H701" s="232">
        <v>1415</v>
      </c>
      <c r="I701" s="233"/>
      <c r="J701" s="234">
        <f>ROUND(I701*H701,2)</f>
        <v>0</v>
      </c>
      <c r="K701" s="230" t="s">
        <v>1</v>
      </c>
      <c r="L701" s="235"/>
      <c r="M701" s="236" t="s">
        <v>1</v>
      </c>
      <c r="N701" s="237" t="s">
        <v>42</v>
      </c>
      <c r="O701" s="88"/>
      <c r="P701" s="224">
        <f>O701*H701</f>
        <v>0</v>
      </c>
      <c r="Q701" s="224">
        <v>0</v>
      </c>
      <c r="R701" s="224">
        <f>Q701*H701</f>
        <v>0</v>
      </c>
      <c r="S701" s="224">
        <v>0</v>
      </c>
      <c r="T701" s="225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226" t="s">
        <v>297</v>
      </c>
      <c r="AT701" s="226" t="s">
        <v>225</v>
      </c>
      <c r="AU701" s="226" t="s">
        <v>87</v>
      </c>
      <c r="AY701" s="14" t="s">
        <v>167</v>
      </c>
      <c r="BE701" s="227">
        <f>IF(N701="základní",J701,0)</f>
        <v>0</v>
      </c>
      <c r="BF701" s="227">
        <f>IF(N701="snížená",J701,0)</f>
        <v>0</v>
      </c>
      <c r="BG701" s="227">
        <f>IF(N701="zákl. přenesená",J701,0)</f>
        <v>0</v>
      </c>
      <c r="BH701" s="227">
        <f>IF(N701="sníž. přenesená",J701,0)</f>
        <v>0</v>
      </c>
      <c r="BI701" s="227">
        <f>IF(N701="nulová",J701,0)</f>
        <v>0</v>
      </c>
      <c r="BJ701" s="14" t="s">
        <v>85</v>
      </c>
      <c r="BK701" s="227">
        <f>ROUND(I701*H701,2)</f>
        <v>0</v>
      </c>
      <c r="BL701" s="14" t="s">
        <v>233</v>
      </c>
      <c r="BM701" s="226" t="s">
        <v>2001</v>
      </c>
    </row>
    <row r="702" s="2" customFormat="1" ht="14.4" customHeight="1">
      <c r="A702" s="35"/>
      <c r="B702" s="36"/>
      <c r="C702" s="215" t="s">
        <v>2002</v>
      </c>
      <c r="D702" s="215" t="s">
        <v>169</v>
      </c>
      <c r="E702" s="216" t="s">
        <v>2003</v>
      </c>
      <c r="F702" s="217" t="s">
        <v>2004</v>
      </c>
      <c r="G702" s="218" t="s">
        <v>228</v>
      </c>
      <c r="H702" s="219">
        <v>38.582000000000001</v>
      </c>
      <c r="I702" s="220"/>
      <c r="J702" s="221">
        <f>ROUND(I702*H702,2)</f>
        <v>0</v>
      </c>
      <c r="K702" s="217" t="s">
        <v>173</v>
      </c>
      <c r="L702" s="41"/>
      <c r="M702" s="222" t="s">
        <v>1</v>
      </c>
      <c r="N702" s="223" t="s">
        <v>42</v>
      </c>
      <c r="O702" s="88"/>
      <c r="P702" s="224">
        <f>O702*H702</f>
        <v>0</v>
      </c>
      <c r="Q702" s="224">
        <v>0</v>
      </c>
      <c r="R702" s="224">
        <f>Q702*H702</f>
        <v>0</v>
      </c>
      <c r="S702" s="224">
        <v>0</v>
      </c>
      <c r="T702" s="225">
        <f>S702*H702</f>
        <v>0</v>
      </c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R702" s="226" t="s">
        <v>233</v>
      </c>
      <c r="AT702" s="226" t="s">
        <v>169</v>
      </c>
      <c r="AU702" s="226" t="s">
        <v>87</v>
      </c>
      <c r="AY702" s="14" t="s">
        <v>167</v>
      </c>
      <c r="BE702" s="227">
        <f>IF(N702="základní",J702,0)</f>
        <v>0</v>
      </c>
      <c r="BF702" s="227">
        <f>IF(N702="snížená",J702,0)</f>
        <v>0</v>
      </c>
      <c r="BG702" s="227">
        <f>IF(N702="zákl. přenesená",J702,0)</f>
        <v>0</v>
      </c>
      <c r="BH702" s="227">
        <f>IF(N702="sníž. přenesená",J702,0)</f>
        <v>0</v>
      </c>
      <c r="BI702" s="227">
        <f>IF(N702="nulová",J702,0)</f>
        <v>0</v>
      </c>
      <c r="BJ702" s="14" t="s">
        <v>85</v>
      </c>
      <c r="BK702" s="227">
        <f>ROUND(I702*H702,2)</f>
        <v>0</v>
      </c>
      <c r="BL702" s="14" t="s">
        <v>233</v>
      </c>
      <c r="BM702" s="226" t="s">
        <v>2005</v>
      </c>
    </row>
    <row r="703" s="12" customFormat="1" ht="22.8" customHeight="1">
      <c r="A703" s="12"/>
      <c r="B703" s="199"/>
      <c r="C703" s="200"/>
      <c r="D703" s="201" t="s">
        <v>76</v>
      </c>
      <c r="E703" s="213" t="s">
        <v>2006</v>
      </c>
      <c r="F703" s="213" t="s">
        <v>2007</v>
      </c>
      <c r="G703" s="200"/>
      <c r="H703" s="200"/>
      <c r="I703" s="203"/>
      <c r="J703" s="214">
        <f>BK703</f>
        <v>0</v>
      </c>
      <c r="K703" s="200"/>
      <c r="L703" s="205"/>
      <c r="M703" s="206"/>
      <c r="N703" s="207"/>
      <c r="O703" s="207"/>
      <c r="P703" s="208">
        <f>SUM(P704:P726)</f>
        <v>0</v>
      </c>
      <c r="Q703" s="207"/>
      <c r="R703" s="208">
        <f>SUM(R704:R726)</f>
        <v>12.17012356</v>
      </c>
      <c r="S703" s="207"/>
      <c r="T703" s="209">
        <f>SUM(T704:T726)</f>
        <v>0</v>
      </c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R703" s="210" t="s">
        <v>87</v>
      </c>
      <c r="AT703" s="211" t="s">
        <v>76</v>
      </c>
      <c r="AU703" s="211" t="s">
        <v>85</v>
      </c>
      <c r="AY703" s="210" t="s">
        <v>167</v>
      </c>
      <c r="BK703" s="212">
        <f>SUM(BK704:BK726)</f>
        <v>0</v>
      </c>
    </row>
    <row r="704" s="2" customFormat="1" ht="14.4" customHeight="1">
      <c r="A704" s="35"/>
      <c r="B704" s="36"/>
      <c r="C704" s="215" t="s">
        <v>2008</v>
      </c>
      <c r="D704" s="215" t="s">
        <v>169</v>
      </c>
      <c r="E704" s="216" t="s">
        <v>2009</v>
      </c>
      <c r="F704" s="217" t="s">
        <v>2010</v>
      </c>
      <c r="G704" s="218" t="s">
        <v>186</v>
      </c>
      <c r="H704" s="219">
        <v>318.94</v>
      </c>
      <c r="I704" s="220"/>
      <c r="J704" s="221">
        <f>ROUND(I704*H704,2)</f>
        <v>0</v>
      </c>
      <c r="K704" s="217" t="s">
        <v>173</v>
      </c>
      <c r="L704" s="41"/>
      <c r="M704" s="222" t="s">
        <v>1</v>
      </c>
      <c r="N704" s="223" t="s">
        <v>42</v>
      </c>
      <c r="O704" s="88"/>
      <c r="P704" s="224">
        <f>O704*H704</f>
        <v>0</v>
      </c>
      <c r="Q704" s="224">
        <v>0</v>
      </c>
      <c r="R704" s="224">
        <f>Q704*H704</f>
        <v>0</v>
      </c>
      <c r="S704" s="224">
        <v>0</v>
      </c>
      <c r="T704" s="225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26" t="s">
        <v>233</v>
      </c>
      <c r="AT704" s="226" t="s">
        <v>169</v>
      </c>
      <c r="AU704" s="226" t="s">
        <v>87</v>
      </c>
      <c r="AY704" s="14" t="s">
        <v>167</v>
      </c>
      <c r="BE704" s="227">
        <f>IF(N704="základní",J704,0)</f>
        <v>0</v>
      </c>
      <c r="BF704" s="227">
        <f>IF(N704="snížená",J704,0)</f>
        <v>0</v>
      </c>
      <c r="BG704" s="227">
        <f>IF(N704="zákl. přenesená",J704,0)</f>
        <v>0</v>
      </c>
      <c r="BH704" s="227">
        <f>IF(N704="sníž. přenesená",J704,0)</f>
        <v>0</v>
      </c>
      <c r="BI704" s="227">
        <f>IF(N704="nulová",J704,0)</f>
        <v>0</v>
      </c>
      <c r="BJ704" s="14" t="s">
        <v>85</v>
      </c>
      <c r="BK704" s="227">
        <f>ROUND(I704*H704,2)</f>
        <v>0</v>
      </c>
      <c r="BL704" s="14" t="s">
        <v>233</v>
      </c>
      <c r="BM704" s="226" t="s">
        <v>2011</v>
      </c>
    </row>
    <row r="705" s="2" customFormat="1" ht="14.4" customHeight="1">
      <c r="A705" s="35"/>
      <c r="B705" s="36"/>
      <c r="C705" s="215" t="s">
        <v>2012</v>
      </c>
      <c r="D705" s="215" t="s">
        <v>169</v>
      </c>
      <c r="E705" s="216" t="s">
        <v>2013</v>
      </c>
      <c r="F705" s="217" t="s">
        <v>2014</v>
      </c>
      <c r="G705" s="218" t="s">
        <v>178</v>
      </c>
      <c r="H705" s="219">
        <v>84.969999999999999</v>
      </c>
      <c r="I705" s="220"/>
      <c r="J705" s="221">
        <f>ROUND(I705*H705,2)</f>
        <v>0</v>
      </c>
      <c r="K705" s="217" t="s">
        <v>173</v>
      </c>
      <c r="L705" s="41"/>
      <c r="M705" s="222" t="s">
        <v>1</v>
      </c>
      <c r="N705" s="223" t="s">
        <v>42</v>
      </c>
      <c r="O705" s="88"/>
      <c r="P705" s="224">
        <f>O705*H705</f>
        <v>0</v>
      </c>
      <c r="Q705" s="224">
        <v>0</v>
      </c>
      <c r="R705" s="224">
        <f>Q705*H705</f>
        <v>0</v>
      </c>
      <c r="S705" s="224">
        <v>0</v>
      </c>
      <c r="T705" s="225">
        <f>S705*H705</f>
        <v>0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226" t="s">
        <v>233</v>
      </c>
      <c r="AT705" s="226" t="s">
        <v>169</v>
      </c>
      <c r="AU705" s="226" t="s">
        <v>87</v>
      </c>
      <c r="AY705" s="14" t="s">
        <v>167</v>
      </c>
      <c r="BE705" s="227">
        <f>IF(N705="základní",J705,0)</f>
        <v>0</v>
      </c>
      <c r="BF705" s="227">
        <f>IF(N705="snížená",J705,0)</f>
        <v>0</v>
      </c>
      <c r="BG705" s="227">
        <f>IF(N705="zákl. přenesená",J705,0)</f>
        <v>0</v>
      </c>
      <c r="BH705" s="227">
        <f>IF(N705="sníž. přenesená",J705,0)</f>
        <v>0</v>
      </c>
      <c r="BI705" s="227">
        <f>IF(N705="nulová",J705,0)</f>
        <v>0</v>
      </c>
      <c r="BJ705" s="14" t="s">
        <v>85</v>
      </c>
      <c r="BK705" s="227">
        <f>ROUND(I705*H705,2)</f>
        <v>0</v>
      </c>
      <c r="BL705" s="14" t="s">
        <v>233</v>
      </c>
      <c r="BM705" s="226" t="s">
        <v>2015</v>
      </c>
    </row>
    <row r="706" s="2" customFormat="1" ht="14.4" customHeight="1">
      <c r="A706" s="35"/>
      <c r="B706" s="36"/>
      <c r="C706" s="215" t="s">
        <v>2016</v>
      </c>
      <c r="D706" s="215" t="s">
        <v>169</v>
      </c>
      <c r="E706" s="216" t="s">
        <v>2017</v>
      </c>
      <c r="F706" s="217" t="s">
        <v>2018</v>
      </c>
      <c r="G706" s="218" t="s">
        <v>186</v>
      </c>
      <c r="H706" s="219">
        <v>362.64100000000002</v>
      </c>
      <c r="I706" s="220"/>
      <c r="J706" s="221">
        <f>ROUND(I706*H706,2)</f>
        <v>0</v>
      </c>
      <c r="K706" s="217" t="s">
        <v>173</v>
      </c>
      <c r="L706" s="41"/>
      <c r="M706" s="222" t="s">
        <v>1</v>
      </c>
      <c r="N706" s="223" t="s">
        <v>42</v>
      </c>
      <c r="O706" s="88"/>
      <c r="P706" s="224">
        <f>O706*H706</f>
        <v>0</v>
      </c>
      <c r="Q706" s="224">
        <v>0.00029999999999999997</v>
      </c>
      <c r="R706" s="224">
        <f>Q706*H706</f>
        <v>0.1087923</v>
      </c>
      <c r="S706" s="224">
        <v>0</v>
      </c>
      <c r="T706" s="225">
        <f>S706*H706</f>
        <v>0</v>
      </c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R706" s="226" t="s">
        <v>233</v>
      </c>
      <c r="AT706" s="226" t="s">
        <v>169</v>
      </c>
      <c r="AU706" s="226" t="s">
        <v>87</v>
      </c>
      <c r="AY706" s="14" t="s">
        <v>167</v>
      </c>
      <c r="BE706" s="227">
        <f>IF(N706="základní",J706,0)</f>
        <v>0</v>
      </c>
      <c r="BF706" s="227">
        <f>IF(N706="snížená",J706,0)</f>
        <v>0</v>
      </c>
      <c r="BG706" s="227">
        <f>IF(N706="zákl. přenesená",J706,0)</f>
        <v>0</v>
      </c>
      <c r="BH706" s="227">
        <f>IF(N706="sníž. přenesená",J706,0)</f>
        <v>0</v>
      </c>
      <c r="BI706" s="227">
        <f>IF(N706="nulová",J706,0)</f>
        <v>0</v>
      </c>
      <c r="BJ706" s="14" t="s">
        <v>85</v>
      </c>
      <c r="BK706" s="227">
        <f>ROUND(I706*H706,2)</f>
        <v>0</v>
      </c>
      <c r="BL706" s="14" t="s">
        <v>233</v>
      </c>
      <c r="BM706" s="226" t="s">
        <v>2019</v>
      </c>
    </row>
    <row r="707" s="2" customFormat="1" ht="14.4" customHeight="1">
      <c r="A707" s="35"/>
      <c r="B707" s="36"/>
      <c r="C707" s="215" t="s">
        <v>2020</v>
      </c>
      <c r="D707" s="215" t="s">
        <v>169</v>
      </c>
      <c r="E707" s="216" t="s">
        <v>2021</v>
      </c>
      <c r="F707" s="217" t="s">
        <v>2022</v>
      </c>
      <c r="G707" s="218" t="s">
        <v>178</v>
      </c>
      <c r="H707" s="219">
        <v>94.340000000000003</v>
      </c>
      <c r="I707" s="220"/>
      <c r="J707" s="221">
        <f>ROUND(I707*H707,2)</f>
        <v>0</v>
      </c>
      <c r="K707" s="217" t="s">
        <v>173</v>
      </c>
      <c r="L707" s="41"/>
      <c r="M707" s="222" t="s">
        <v>1</v>
      </c>
      <c r="N707" s="223" t="s">
        <v>42</v>
      </c>
      <c r="O707" s="88"/>
      <c r="P707" s="224">
        <f>O707*H707</f>
        <v>0</v>
      </c>
      <c r="Q707" s="224">
        <v>0.00034000000000000002</v>
      </c>
      <c r="R707" s="224">
        <f>Q707*H707</f>
        <v>0.032075600000000003</v>
      </c>
      <c r="S707" s="224">
        <v>0</v>
      </c>
      <c r="T707" s="225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26" t="s">
        <v>233</v>
      </c>
      <c r="AT707" s="226" t="s">
        <v>169</v>
      </c>
      <c r="AU707" s="226" t="s">
        <v>87</v>
      </c>
      <c r="AY707" s="14" t="s">
        <v>167</v>
      </c>
      <c r="BE707" s="227">
        <f>IF(N707="základní",J707,0)</f>
        <v>0</v>
      </c>
      <c r="BF707" s="227">
        <f>IF(N707="snížená",J707,0)</f>
        <v>0</v>
      </c>
      <c r="BG707" s="227">
        <f>IF(N707="zákl. přenesená",J707,0)</f>
        <v>0</v>
      </c>
      <c r="BH707" s="227">
        <f>IF(N707="sníž. přenesená",J707,0)</f>
        <v>0</v>
      </c>
      <c r="BI707" s="227">
        <f>IF(N707="nulová",J707,0)</f>
        <v>0</v>
      </c>
      <c r="BJ707" s="14" t="s">
        <v>85</v>
      </c>
      <c r="BK707" s="227">
        <f>ROUND(I707*H707,2)</f>
        <v>0</v>
      </c>
      <c r="BL707" s="14" t="s">
        <v>233</v>
      </c>
      <c r="BM707" s="226" t="s">
        <v>2023</v>
      </c>
    </row>
    <row r="708" s="2" customFormat="1" ht="14.4" customHeight="1">
      <c r="A708" s="35"/>
      <c r="B708" s="36"/>
      <c r="C708" s="228" t="s">
        <v>2024</v>
      </c>
      <c r="D708" s="228" t="s">
        <v>225</v>
      </c>
      <c r="E708" s="229" t="s">
        <v>2025</v>
      </c>
      <c r="F708" s="230" t="s">
        <v>2026</v>
      </c>
      <c r="G708" s="231" t="s">
        <v>178</v>
      </c>
      <c r="H708" s="232">
        <v>103.774</v>
      </c>
      <c r="I708" s="233"/>
      <c r="J708" s="234">
        <f>ROUND(I708*H708,2)</f>
        <v>0</v>
      </c>
      <c r="K708" s="230" t="s">
        <v>173</v>
      </c>
      <c r="L708" s="235"/>
      <c r="M708" s="236" t="s">
        <v>1</v>
      </c>
      <c r="N708" s="237" t="s">
        <v>42</v>
      </c>
      <c r="O708" s="88"/>
      <c r="P708" s="224">
        <f>O708*H708</f>
        <v>0</v>
      </c>
      <c r="Q708" s="224">
        <v>0.00036000000000000002</v>
      </c>
      <c r="R708" s="224">
        <f>Q708*H708</f>
        <v>0.037358640000000005</v>
      </c>
      <c r="S708" s="224">
        <v>0</v>
      </c>
      <c r="T708" s="225">
        <f>S708*H708</f>
        <v>0</v>
      </c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R708" s="226" t="s">
        <v>297</v>
      </c>
      <c r="AT708" s="226" t="s">
        <v>225</v>
      </c>
      <c r="AU708" s="226" t="s">
        <v>87</v>
      </c>
      <c r="AY708" s="14" t="s">
        <v>167</v>
      </c>
      <c r="BE708" s="227">
        <f>IF(N708="základní",J708,0)</f>
        <v>0</v>
      </c>
      <c r="BF708" s="227">
        <f>IF(N708="snížená",J708,0)</f>
        <v>0</v>
      </c>
      <c r="BG708" s="227">
        <f>IF(N708="zákl. přenesená",J708,0)</f>
        <v>0</v>
      </c>
      <c r="BH708" s="227">
        <f>IF(N708="sníž. přenesená",J708,0)</f>
        <v>0</v>
      </c>
      <c r="BI708" s="227">
        <f>IF(N708="nulová",J708,0)</f>
        <v>0</v>
      </c>
      <c r="BJ708" s="14" t="s">
        <v>85</v>
      </c>
      <c r="BK708" s="227">
        <f>ROUND(I708*H708,2)</f>
        <v>0</v>
      </c>
      <c r="BL708" s="14" t="s">
        <v>233</v>
      </c>
      <c r="BM708" s="226" t="s">
        <v>2027</v>
      </c>
    </row>
    <row r="709" s="2" customFormat="1">
      <c r="A709" s="35"/>
      <c r="B709" s="36"/>
      <c r="C709" s="37"/>
      <c r="D709" s="238" t="s">
        <v>371</v>
      </c>
      <c r="E709" s="37"/>
      <c r="F709" s="239" t="s">
        <v>372</v>
      </c>
      <c r="G709" s="37"/>
      <c r="H709" s="37"/>
      <c r="I709" s="240"/>
      <c r="J709" s="37"/>
      <c r="K709" s="37"/>
      <c r="L709" s="41"/>
      <c r="M709" s="241"/>
      <c r="N709" s="242"/>
      <c r="O709" s="88"/>
      <c r="P709" s="88"/>
      <c r="Q709" s="88"/>
      <c r="R709" s="88"/>
      <c r="S709" s="88"/>
      <c r="T709" s="89"/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T709" s="14" t="s">
        <v>371</v>
      </c>
      <c r="AU709" s="14" t="s">
        <v>87</v>
      </c>
    </row>
    <row r="710" s="2" customFormat="1" ht="19.8" customHeight="1">
      <c r="A710" s="35"/>
      <c r="B710" s="36"/>
      <c r="C710" s="215" t="s">
        <v>2028</v>
      </c>
      <c r="D710" s="215" t="s">
        <v>169</v>
      </c>
      <c r="E710" s="216" t="s">
        <v>2029</v>
      </c>
      <c r="F710" s="217" t="s">
        <v>2030</v>
      </c>
      <c r="G710" s="218" t="s">
        <v>178</v>
      </c>
      <c r="H710" s="219">
        <v>84.969999999999999</v>
      </c>
      <c r="I710" s="220"/>
      <c r="J710" s="221">
        <f>ROUND(I710*H710,2)</f>
        <v>0</v>
      </c>
      <c r="K710" s="217" t="s">
        <v>173</v>
      </c>
      <c r="L710" s="41"/>
      <c r="M710" s="222" t="s">
        <v>1</v>
      </c>
      <c r="N710" s="223" t="s">
        <v>42</v>
      </c>
      <c r="O710" s="88"/>
      <c r="P710" s="224">
        <f>O710*H710</f>
        <v>0</v>
      </c>
      <c r="Q710" s="224">
        <v>0.0017700000000000001</v>
      </c>
      <c r="R710" s="224">
        <f>Q710*H710</f>
        <v>0.1503969</v>
      </c>
      <c r="S710" s="224">
        <v>0</v>
      </c>
      <c r="T710" s="225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226" t="s">
        <v>233</v>
      </c>
      <c r="AT710" s="226" t="s">
        <v>169</v>
      </c>
      <c r="AU710" s="226" t="s">
        <v>87</v>
      </c>
      <c r="AY710" s="14" t="s">
        <v>167</v>
      </c>
      <c r="BE710" s="227">
        <f>IF(N710="základní",J710,0)</f>
        <v>0</v>
      </c>
      <c r="BF710" s="227">
        <f>IF(N710="snížená",J710,0)</f>
        <v>0</v>
      </c>
      <c r="BG710" s="227">
        <f>IF(N710="zákl. přenesená",J710,0)</f>
        <v>0</v>
      </c>
      <c r="BH710" s="227">
        <f>IF(N710="sníž. přenesená",J710,0)</f>
        <v>0</v>
      </c>
      <c r="BI710" s="227">
        <f>IF(N710="nulová",J710,0)</f>
        <v>0</v>
      </c>
      <c r="BJ710" s="14" t="s">
        <v>85</v>
      </c>
      <c r="BK710" s="227">
        <f>ROUND(I710*H710,2)</f>
        <v>0</v>
      </c>
      <c r="BL710" s="14" t="s">
        <v>233</v>
      </c>
      <c r="BM710" s="226" t="s">
        <v>2031</v>
      </c>
    </row>
    <row r="711" s="2" customFormat="1" ht="14.4" customHeight="1">
      <c r="A711" s="35"/>
      <c r="B711" s="36"/>
      <c r="C711" s="215" t="s">
        <v>2032</v>
      </c>
      <c r="D711" s="215" t="s">
        <v>169</v>
      </c>
      <c r="E711" s="216" t="s">
        <v>2033</v>
      </c>
      <c r="F711" s="217" t="s">
        <v>2034</v>
      </c>
      <c r="G711" s="218" t="s">
        <v>178</v>
      </c>
      <c r="H711" s="219">
        <v>94.340000000000003</v>
      </c>
      <c r="I711" s="220"/>
      <c r="J711" s="221">
        <f>ROUND(I711*H711,2)</f>
        <v>0</v>
      </c>
      <c r="K711" s="217" t="s">
        <v>173</v>
      </c>
      <c r="L711" s="41"/>
      <c r="M711" s="222" t="s">
        <v>1</v>
      </c>
      <c r="N711" s="223" t="s">
        <v>42</v>
      </c>
      <c r="O711" s="88"/>
      <c r="P711" s="224">
        <f>O711*H711</f>
        <v>0</v>
      </c>
      <c r="Q711" s="224">
        <v>0.0010200000000000001</v>
      </c>
      <c r="R711" s="224">
        <f>Q711*H711</f>
        <v>0.096226800000000015</v>
      </c>
      <c r="S711" s="224">
        <v>0</v>
      </c>
      <c r="T711" s="225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226" t="s">
        <v>233</v>
      </c>
      <c r="AT711" s="226" t="s">
        <v>169</v>
      </c>
      <c r="AU711" s="226" t="s">
        <v>87</v>
      </c>
      <c r="AY711" s="14" t="s">
        <v>167</v>
      </c>
      <c r="BE711" s="227">
        <f>IF(N711="základní",J711,0)</f>
        <v>0</v>
      </c>
      <c r="BF711" s="227">
        <f>IF(N711="snížená",J711,0)</f>
        <v>0</v>
      </c>
      <c r="BG711" s="227">
        <f>IF(N711="zákl. přenesená",J711,0)</f>
        <v>0</v>
      </c>
      <c r="BH711" s="227">
        <f>IF(N711="sníž. přenesená",J711,0)</f>
        <v>0</v>
      </c>
      <c r="BI711" s="227">
        <f>IF(N711="nulová",J711,0)</f>
        <v>0</v>
      </c>
      <c r="BJ711" s="14" t="s">
        <v>85</v>
      </c>
      <c r="BK711" s="227">
        <f>ROUND(I711*H711,2)</f>
        <v>0</v>
      </c>
      <c r="BL711" s="14" t="s">
        <v>233</v>
      </c>
      <c r="BM711" s="226" t="s">
        <v>2035</v>
      </c>
    </row>
    <row r="712" s="2" customFormat="1" ht="14.4" customHeight="1">
      <c r="A712" s="35"/>
      <c r="B712" s="36"/>
      <c r="C712" s="215" t="s">
        <v>2036</v>
      </c>
      <c r="D712" s="215" t="s">
        <v>169</v>
      </c>
      <c r="E712" s="216" t="s">
        <v>2037</v>
      </c>
      <c r="F712" s="217" t="s">
        <v>2038</v>
      </c>
      <c r="G712" s="218" t="s">
        <v>178</v>
      </c>
      <c r="H712" s="219">
        <v>207.02000000000001</v>
      </c>
      <c r="I712" s="220"/>
      <c r="J712" s="221">
        <f>ROUND(I712*H712,2)</f>
        <v>0</v>
      </c>
      <c r="K712" s="217" t="s">
        <v>173</v>
      </c>
      <c r="L712" s="41"/>
      <c r="M712" s="222" t="s">
        <v>1</v>
      </c>
      <c r="N712" s="223" t="s">
        <v>42</v>
      </c>
      <c r="O712" s="88"/>
      <c r="P712" s="224">
        <f>O712*H712</f>
        <v>0</v>
      </c>
      <c r="Q712" s="224">
        <v>0.00058</v>
      </c>
      <c r="R712" s="224">
        <f>Q712*H712</f>
        <v>0.1200716</v>
      </c>
      <c r="S712" s="224">
        <v>0</v>
      </c>
      <c r="T712" s="225">
        <f>S712*H712</f>
        <v>0</v>
      </c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R712" s="226" t="s">
        <v>233</v>
      </c>
      <c r="AT712" s="226" t="s">
        <v>169</v>
      </c>
      <c r="AU712" s="226" t="s">
        <v>87</v>
      </c>
      <c r="AY712" s="14" t="s">
        <v>167</v>
      </c>
      <c r="BE712" s="227">
        <f>IF(N712="základní",J712,0)</f>
        <v>0</v>
      </c>
      <c r="BF712" s="227">
        <f>IF(N712="snížená",J712,0)</f>
        <v>0</v>
      </c>
      <c r="BG712" s="227">
        <f>IF(N712="zákl. přenesená",J712,0)</f>
        <v>0</v>
      </c>
      <c r="BH712" s="227">
        <f>IF(N712="sníž. přenesená",J712,0)</f>
        <v>0</v>
      </c>
      <c r="BI712" s="227">
        <f>IF(N712="nulová",J712,0)</f>
        <v>0</v>
      </c>
      <c r="BJ712" s="14" t="s">
        <v>85</v>
      </c>
      <c r="BK712" s="227">
        <f>ROUND(I712*H712,2)</f>
        <v>0</v>
      </c>
      <c r="BL712" s="14" t="s">
        <v>233</v>
      </c>
      <c r="BM712" s="226" t="s">
        <v>2039</v>
      </c>
    </row>
    <row r="713" s="2" customFormat="1" ht="14.4" customHeight="1">
      <c r="A713" s="35"/>
      <c r="B713" s="36"/>
      <c r="C713" s="215" t="s">
        <v>2040</v>
      </c>
      <c r="D713" s="215" t="s">
        <v>169</v>
      </c>
      <c r="E713" s="216" t="s">
        <v>2041</v>
      </c>
      <c r="F713" s="217" t="s">
        <v>2042</v>
      </c>
      <c r="G713" s="218" t="s">
        <v>178</v>
      </c>
      <c r="H713" s="219">
        <v>43.597000000000001</v>
      </c>
      <c r="I713" s="220"/>
      <c r="J713" s="221">
        <f>ROUND(I713*H713,2)</f>
        <v>0</v>
      </c>
      <c r="K713" s="217" t="s">
        <v>173</v>
      </c>
      <c r="L713" s="41"/>
      <c r="M713" s="222" t="s">
        <v>1</v>
      </c>
      <c r="N713" s="223" t="s">
        <v>42</v>
      </c>
      <c r="O713" s="88"/>
      <c r="P713" s="224">
        <f>O713*H713</f>
        <v>0</v>
      </c>
      <c r="Q713" s="224">
        <v>0.00058</v>
      </c>
      <c r="R713" s="224">
        <f>Q713*H713</f>
        <v>0.025286260000000001</v>
      </c>
      <c r="S713" s="224">
        <v>0</v>
      </c>
      <c r="T713" s="225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226" t="s">
        <v>233</v>
      </c>
      <c r="AT713" s="226" t="s">
        <v>169</v>
      </c>
      <c r="AU713" s="226" t="s">
        <v>87</v>
      </c>
      <c r="AY713" s="14" t="s">
        <v>167</v>
      </c>
      <c r="BE713" s="227">
        <f>IF(N713="základní",J713,0)</f>
        <v>0</v>
      </c>
      <c r="BF713" s="227">
        <f>IF(N713="snížená",J713,0)</f>
        <v>0</v>
      </c>
      <c r="BG713" s="227">
        <f>IF(N713="zákl. přenesená",J713,0)</f>
        <v>0</v>
      </c>
      <c r="BH713" s="227">
        <f>IF(N713="sníž. přenesená",J713,0)</f>
        <v>0</v>
      </c>
      <c r="BI713" s="227">
        <f>IF(N713="nulová",J713,0)</f>
        <v>0</v>
      </c>
      <c r="BJ713" s="14" t="s">
        <v>85</v>
      </c>
      <c r="BK713" s="227">
        <f>ROUND(I713*H713,2)</f>
        <v>0</v>
      </c>
      <c r="BL713" s="14" t="s">
        <v>233</v>
      </c>
      <c r="BM713" s="226" t="s">
        <v>2043</v>
      </c>
    </row>
    <row r="714" s="2" customFormat="1" ht="22.2" customHeight="1">
      <c r="A714" s="35"/>
      <c r="B714" s="36"/>
      <c r="C714" s="215" t="s">
        <v>2044</v>
      </c>
      <c r="D714" s="215" t="s">
        <v>169</v>
      </c>
      <c r="E714" s="216" t="s">
        <v>2045</v>
      </c>
      <c r="F714" s="217" t="s">
        <v>2046</v>
      </c>
      <c r="G714" s="218" t="s">
        <v>186</v>
      </c>
      <c r="H714" s="219">
        <v>273.714</v>
      </c>
      <c r="I714" s="220"/>
      <c r="J714" s="221">
        <f>ROUND(I714*H714,2)</f>
        <v>0</v>
      </c>
      <c r="K714" s="217" t="s">
        <v>173</v>
      </c>
      <c r="L714" s="41"/>
      <c r="M714" s="222" t="s">
        <v>1</v>
      </c>
      <c r="N714" s="223" t="s">
        <v>42</v>
      </c>
      <c r="O714" s="88"/>
      <c r="P714" s="224">
        <f>O714*H714</f>
        <v>0</v>
      </c>
      <c r="Q714" s="224">
        <v>0.0068900000000000003</v>
      </c>
      <c r="R714" s="224">
        <f>Q714*H714</f>
        <v>1.88588946</v>
      </c>
      <c r="S714" s="224">
        <v>0</v>
      </c>
      <c r="T714" s="225">
        <f>S714*H714</f>
        <v>0</v>
      </c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R714" s="226" t="s">
        <v>233</v>
      </c>
      <c r="AT714" s="226" t="s">
        <v>169</v>
      </c>
      <c r="AU714" s="226" t="s">
        <v>87</v>
      </c>
      <c r="AY714" s="14" t="s">
        <v>167</v>
      </c>
      <c r="BE714" s="227">
        <f>IF(N714="základní",J714,0)</f>
        <v>0</v>
      </c>
      <c r="BF714" s="227">
        <f>IF(N714="snížená",J714,0)</f>
        <v>0</v>
      </c>
      <c r="BG714" s="227">
        <f>IF(N714="zákl. přenesená",J714,0)</f>
        <v>0</v>
      </c>
      <c r="BH714" s="227">
        <f>IF(N714="sníž. přenesená",J714,0)</f>
        <v>0</v>
      </c>
      <c r="BI714" s="227">
        <f>IF(N714="nulová",J714,0)</f>
        <v>0</v>
      </c>
      <c r="BJ714" s="14" t="s">
        <v>85</v>
      </c>
      <c r="BK714" s="227">
        <f>ROUND(I714*H714,2)</f>
        <v>0</v>
      </c>
      <c r="BL714" s="14" t="s">
        <v>233</v>
      </c>
      <c r="BM714" s="226" t="s">
        <v>2047</v>
      </c>
    </row>
    <row r="715" s="2" customFormat="1" ht="19.8" customHeight="1">
      <c r="A715" s="35"/>
      <c r="B715" s="36"/>
      <c r="C715" s="228" t="s">
        <v>2048</v>
      </c>
      <c r="D715" s="228" t="s">
        <v>225</v>
      </c>
      <c r="E715" s="229" t="s">
        <v>2049</v>
      </c>
      <c r="F715" s="230" t="s">
        <v>2050</v>
      </c>
      <c r="G715" s="231" t="s">
        <v>186</v>
      </c>
      <c r="H715" s="232">
        <v>444.995</v>
      </c>
      <c r="I715" s="233"/>
      <c r="J715" s="234">
        <f>ROUND(I715*H715,2)</f>
        <v>0</v>
      </c>
      <c r="K715" s="230" t="s">
        <v>173</v>
      </c>
      <c r="L715" s="235"/>
      <c r="M715" s="236" t="s">
        <v>1</v>
      </c>
      <c r="N715" s="237" t="s">
        <v>42</v>
      </c>
      <c r="O715" s="88"/>
      <c r="P715" s="224">
        <f>O715*H715</f>
        <v>0</v>
      </c>
      <c r="Q715" s="224">
        <v>0.019199999999999998</v>
      </c>
      <c r="R715" s="224">
        <f>Q715*H715</f>
        <v>8.5439039999999995</v>
      </c>
      <c r="S715" s="224">
        <v>0</v>
      </c>
      <c r="T715" s="225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226" t="s">
        <v>297</v>
      </c>
      <c r="AT715" s="226" t="s">
        <v>225</v>
      </c>
      <c r="AU715" s="226" t="s">
        <v>87</v>
      </c>
      <c r="AY715" s="14" t="s">
        <v>167</v>
      </c>
      <c r="BE715" s="227">
        <f>IF(N715="základní",J715,0)</f>
        <v>0</v>
      </c>
      <c r="BF715" s="227">
        <f>IF(N715="snížená",J715,0)</f>
        <v>0</v>
      </c>
      <c r="BG715" s="227">
        <f>IF(N715="zákl. přenesená",J715,0)</f>
        <v>0</v>
      </c>
      <c r="BH715" s="227">
        <f>IF(N715="sníž. přenesená",J715,0)</f>
        <v>0</v>
      </c>
      <c r="BI715" s="227">
        <f>IF(N715="nulová",J715,0)</f>
        <v>0</v>
      </c>
      <c r="BJ715" s="14" t="s">
        <v>85</v>
      </c>
      <c r="BK715" s="227">
        <f>ROUND(I715*H715,2)</f>
        <v>0</v>
      </c>
      <c r="BL715" s="14" t="s">
        <v>233</v>
      </c>
      <c r="BM715" s="226" t="s">
        <v>2051</v>
      </c>
    </row>
    <row r="716" s="2" customFormat="1">
      <c r="A716" s="35"/>
      <c r="B716" s="36"/>
      <c r="C716" s="37"/>
      <c r="D716" s="238" t="s">
        <v>371</v>
      </c>
      <c r="E716" s="37"/>
      <c r="F716" s="239" t="s">
        <v>2052</v>
      </c>
      <c r="G716" s="37"/>
      <c r="H716" s="37"/>
      <c r="I716" s="240"/>
      <c r="J716" s="37"/>
      <c r="K716" s="37"/>
      <c r="L716" s="41"/>
      <c r="M716" s="241"/>
      <c r="N716" s="242"/>
      <c r="O716" s="88"/>
      <c r="P716" s="88"/>
      <c r="Q716" s="88"/>
      <c r="R716" s="88"/>
      <c r="S716" s="88"/>
      <c r="T716" s="89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T716" s="14" t="s">
        <v>371</v>
      </c>
      <c r="AU716" s="14" t="s">
        <v>87</v>
      </c>
    </row>
    <row r="717" s="2" customFormat="1" ht="22.2" customHeight="1">
      <c r="A717" s="35"/>
      <c r="B717" s="36"/>
      <c r="C717" s="215" t="s">
        <v>2053</v>
      </c>
      <c r="D717" s="215" t="s">
        <v>169</v>
      </c>
      <c r="E717" s="216" t="s">
        <v>2054</v>
      </c>
      <c r="F717" s="217" t="s">
        <v>2055</v>
      </c>
      <c r="G717" s="218" t="s">
        <v>186</v>
      </c>
      <c r="H717" s="219">
        <v>42.289999999999999</v>
      </c>
      <c r="I717" s="220"/>
      <c r="J717" s="221">
        <f>ROUND(I717*H717,2)</f>
        <v>0</v>
      </c>
      <c r="K717" s="217" t="s">
        <v>173</v>
      </c>
      <c r="L717" s="41"/>
      <c r="M717" s="222" t="s">
        <v>1</v>
      </c>
      <c r="N717" s="223" t="s">
        <v>42</v>
      </c>
      <c r="O717" s="88"/>
      <c r="P717" s="224">
        <f>O717*H717</f>
        <v>0</v>
      </c>
      <c r="Q717" s="224">
        <v>0.0058799999999999998</v>
      </c>
      <c r="R717" s="224">
        <f>Q717*H717</f>
        <v>0.24866519999999998</v>
      </c>
      <c r="S717" s="224">
        <v>0</v>
      </c>
      <c r="T717" s="225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226" t="s">
        <v>233</v>
      </c>
      <c r="AT717" s="226" t="s">
        <v>169</v>
      </c>
      <c r="AU717" s="226" t="s">
        <v>87</v>
      </c>
      <c r="AY717" s="14" t="s">
        <v>167</v>
      </c>
      <c r="BE717" s="227">
        <f>IF(N717="základní",J717,0)</f>
        <v>0</v>
      </c>
      <c r="BF717" s="227">
        <f>IF(N717="snížená",J717,0)</f>
        <v>0</v>
      </c>
      <c r="BG717" s="227">
        <f>IF(N717="zákl. přenesená",J717,0)</f>
        <v>0</v>
      </c>
      <c r="BH717" s="227">
        <f>IF(N717="sníž. přenesená",J717,0)</f>
        <v>0</v>
      </c>
      <c r="BI717" s="227">
        <f>IF(N717="nulová",J717,0)</f>
        <v>0</v>
      </c>
      <c r="BJ717" s="14" t="s">
        <v>85</v>
      </c>
      <c r="BK717" s="227">
        <f>ROUND(I717*H717,2)</f>
        <v>0</v>
      </c>
      <c r="BL717" s="14" t="s">
        <v>233</v>
      </c>
      <c r="BM717" s="226" t="s">
        <v>2056</v>
      </c>
    </row>
    <row r="718" s="2" customFormat="1" ht="19.8" customHeight="1">
      <c r="A718" s="35"/>
      <c r="B718" s="36"/>
      <c r="C718" s="228" t="s">
        <v>2057</v>
      </c>
      <c r="D718" s="228" t="s">
        <v>225</v>
      </c>
      <c r="E718" s="229" t="s">
        <v>2058</v>
      </c>
      <c r="F718" s="230" t="s">
        <v>2059</v>
      </c>
      <c r="G718" s="231" t="s">
        <v>186</v>
      </c>
      <c r="H718" s="232">
        <v>46.518999999999998</v>
      </c>
      <c r="I718" s="233"/>
      <c r="J718" s="234">
        <f>ROUND(I718*H718,2)</f>
        <v>0</v>
      </c>
      <c r="K718" s="230" t="s">
        <v>173</v>
      </c>
      <c r="L718" s="235"/>
      <c r="M718" s="236" t="s">
        <v>1</v>
      </c>
      <c r="N718" s="237" t="s">
        <v>42</v>
      </c>
      <c r="O718" s="88"/>
      <c r="P718" s="224">
        <f>O718*H718</f>
        <v>0</v>
      </c>
      <c r="Q718" s="224">
        <v>0.019199999999999998</v>
      </c>
      <c r="R718" s="224">
        <f>Q718*H718</f>
        <v>0.89316479999999987</v>
      </c>
      <c r="S718" s="224">
        <v>0</v>
      </c>
      <c r="T718" s="225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226" t="s">
        <v>297</v>
      </c>
      <c r="AT718" s="226" t="s">
        <v>225</v>
      </c>
      <c r="AU718" s="226" t="s">
        <v>87</v>
      </c>
      <c r="AY718" s="14" t="s">
        <v>167</v>
      </c>
      <c r="BE718" s="227">
        <f>IF(N718="základní",J718,0)</f>
        <v>0</v>
      </c>
      <c r="BF718" s="227">
        <f>IF(N718="snížená",J718,0)</f>
        <v>0</v>
      </c>
      <c r="BG718" s="227">
        <f>IF(N718="zákl. přenesená",J718,0)</f>
        <v>0</v>
      </c>
      <c r="BH718" s="227">
        <f>IF(N718="sníž. přenesená",J718,0)</f>
        <v>0</v>
      </c>
      <c r="BI718" s="227">
        <f>IF(N718="nulová",J718,0)</f>
        <v>0</v>
      </c>
      <c r="BJ718" s="14" t="s">
        <v>85</v>
      </c>
      <c r="BK718" s="227">
        <f>ROUND(I718*H718,2)</f>
        <v>0</v>
      </c>
      <c r="BL718" s="14" t="s">
        <v>233</v>
      </c>
      <c r="BM718" s="226" t="s">
        <v>2060</v>
      </c>
    </row>
    <row r="719" s="2" customFormat="1">
      <c r="A719" s="35"/>
      <c r="B719" s="36"/>
      <c r="C719" s="37"/>
      <c r="D719" s="238" t="s">
        <v>371</v>
      </c>
      <c r="E719" s="37"/>
      <c r="F719" s="239" t="s">
        <v>2061</v>
      </c>
      <c r="G719" s="37"/>
      <c r="H719" s="37"/>
      <c r="I719" s="240"/>
      <c r="J719" s="37"/>
      <c r="K719" s="37"/>
      <c r="L719" s="41"/>
      <c r="M719" s="241"/>
      <c r="N719" s="242"/>
      <c r="O719" s="88"/>
      <c r="P719" s="88"/>
      <c r="Q719" s="88"/>
      <c r="R719" s="88"/>
      <c r="S719" s="88"/>
      <c r="T719" s="89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T719" s="14" t="s">
        <v>371</v>
      </c>
      <c r="AU719" s="14" t="s">
        <v>87</v>
      </c>
    </row>
    <row r="720" s="2" customFormat="1" ht="14.4" customHeight="1">
      <c r="A720" s="35"/>
      <c r="B720" s="36"/>
      <c r="C720" s="215" t="s">
        <v>2062</v>
      </c>
      <c r="D720" s="215" t="s">
        <v>169</v>
      </c>
      <c r="E720" s="216" t="s">
        <v>2063</v>
      </c>
      <c r="F720" s="217" t="s">
        <v>2064</v>
      </c>
      <c r="G720" s="218" t="s">
        <v>178</v>
      </c>
      <c r="H720" s="219">
        <v>18.199999999999999</v>
      </c>
      <c r="I720" s="220"/>
      <c r="J720" s="221">
        <f>ROUND(I720*H720,2)</f>
        <v>0</v>
      </c>
      <c r="K720" s="217" t="s">
        <v>173</v>
      </c>
      <c r="L720" s="41"/>
      <c r="M720" s="222" t="s">
        <v>1</v>
      </c>
      <c r="N720" s="223" t="s">
        <v>42</v>
      </c>
      <c r="O720" s="88"/>
      <c r="P720" s="224">
        <f>O720*H720</f>
        <v>0</v>
      </c>
      <c r="Q720" s="224">
        <v>0.00020000000000000001</v>
      </c>
      <c r="R720" s="224">
        <f>Q720*H720</f>
        <v>0.00364</v>
      </c>
      <c r="S720" s="224">
        <v>0</v>
      </c>
      <c r="T720" s="225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226" t="s">
        <v>233</v>
      </c>
      <c r="AT720" s="226" t="s">
        <v>169</v>
      </c>
      <c r="AU720" s="226" t="s">
        <v>87</v>
      </c>
      <c r="AY720" s="14" t="s">
        <v>167</v>
      </c>
      <c r="BE720" s="227">
        <f>IF(N720="základní",J720,0)</f>
        <v>0</v>
      </c>
      <c r="BF720" s="227">
        <f>IF(N720="snížená",J720,0)</f>
        <v>0</v>
      </c>
      <c r="BG720" s="227">
        <f>IF(N720="zákl. přenesená",J720,0)</f>
        <v>0</v>
      </c>
      <c r="BH720" s="227">
        <f>IF(N720="sníž. přenesená",J720,0)</f>
        <v>0</v>
      </c>
      <c r="BI720" s="227">
        <f>IF(N720="nulová",J720,0)</f>
        <v>0</v>
      </c>
      <c r="BJ720" s="14" t="s">
        <v>85</v>
      </c>
      <c r="BK720" s="227">
        <f>ROUND(I720*H720,2)</f>
        <v>0</v>
      </c>
      <c r="BL720" s="14" t="s">
        <v>233</v>
      </c>
      <c r="BM720" s="226" t="s">
        <v>2065</v>
      </c>
    </row>
    <row r="721" s="2" customFormat="1" ht="14.4" customHeight="1">
      <c r="A721" s="35"/>
      <c r="B721" s="36"/>
      <c r="C721" s="228" t="s">
        <v>2066</v>
      </c>
      <c r="D721" s="228" t="s">
        <v>225</v>
      </c>
      <c r="E721" s="229" t="s">
        <v>2067</v>
      </c>
      <c r="F721" s="230" t="s">
        <v>2068</v>
      </c>
      <c r="G721" s="231" t="s">
        <v>178</v>
      </c>
      <c r="H721" s="232">
        <v>20.02</v>
      </c>
      <c r="I721" s="233"/>
      <c r="J721" s="234">
        <f>ROUND(I721*H721,2)</f>
        <v>0</v>
      </c>
      <c r="K721" s="230" t="s">
        <v>173</v>
      </c>
      <c r="L721" s="235"/>
      <c r="M721" s="236" t="s">
        <v>1</v>
      </c>
      <c r="N721" s="237" t="s">
        <v>42</v>
      </c>
      <c r="O721" s="88"/>
      <c r="P721" s="224">
        <f>O721*H721</f>
        <v>0</v>
      </c>
      <c r="Q721" s="224">
        <v>0.00040000000000000002</v>
      </c>
      <c r="R721" s="224">
        <f>Q721*H721</f>
        <v>0.0080079999999999995</v>
      </c>
      <c r="S721" s="224">
        <v>0</v>
      </c>
      <c r="T721" s="225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26" t="s">
        <v>297</v>
      </c>
      <c r="AT721" s="226" t="s">
        <v>225</v>
      </c>
      <c r="AU721" s="226" t="s">
        <v>87</v>
      </c>
      <c r="AY721" s="14" t="s">
        <v>167</v>
      </c>
      <c r="BE721" s="227">
        <f>IF(N721="základní",J721,0)</f>
        <v>0</v>
      </c>
      <c r="BF721" s="227">
        <f>IF(N721="snížená",J721,0)</f>
        <v>0</v>
      </c>
      <c r="BG721" s="227">
        <f>IF(N721="zákl. přenesená",J721,0)</f>
        <v>0</v>
      </c>
      <c r="BH721" s="227">
        <f>IF(N721="sníž. přenesená",J721,0)</f>
        <v>0</v>
      </c>
      <c r="BI721" s="227">
        <f>IF(N721="nulová",J721,0)</f>
        <v>0</v>
      </c>
      <c r="BJ721" s="14" t="s">
        <v>85</v>
      </c>
      <c r="BK721" s="227">
        <f>ROUND(I721*H721,2)</f>
        <v>0</v>
      </c>
      <c r="BL721" s="14" t="s">
        <v>233</v>
      </c>
      <c r="BM721" s="226" t="s">
        <v>2069</v>
      </c>
    </row>
    <row r="722" s="2" customFormat="1">
      <c r="A722" s="35"/>
      <c r="B722" s="36"/>
      <c r="C722" s="37"/>
      <c r="D722" s="238" t="s">
        <v>371</v>
      </c>
      <c r="E722" s="37"/>
      <c r="F722" s="239" t="s">
        <v>372</v>
      </c>
      <c r="G722" s="37"/>
      <c r="H722" s="37"/>
      <c r="I722" s="240"/>
      <c r="J722" s="37"/>
      <c r="K722" s="37"/>
      <c r="L722" s="41"/>
      <c r="M722" s="241"/>
      <c r="N722" s="242"/>
      <c r="O722" s="88"/>
      <c r="P722" s="88"/>
      <c r="Q722" s="88"/>
      <c r="R722" s="88"/>
      <c r="S722" s="88"/>
      <c r="T722" s="89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T722" s="14" t="s">
        <v>371</v>
      </c>
      <c r="AU722" s="14" t="s">
        <v>87</v>
      </c>
    </row>
    <row r="723" s="2" customFormat="1" ht="14.4" customHeight="1">
      <c r="A723" s="35"/>
      <c r="B723" s="36"/>
      <c r="C723" s="215" t="s">
        <v>2070</v>
      </c>
      <c r="D723" s="215" t="s">
        <v>169</v>
      </c>
      <c r="E723" s="216" t="s">
        <v>2071</v>
      </c>
      <c r="F723" s="217" t="s">
        <v>2072</v>
      </c>
      <c r="G723" s="218" t="s">
        <v>321</v>
      </c>
      <c r="H723" s="219">
        <v>18</v>
      </c>
      <c r="I723" s="220"/>
      <c r="J723" s="221">
        <f>ROUND(I723*H723,2)</f>
        <v>0</v>
      </c>
      <c r="K723" s="217" t="s">
        <v>173</v>
      </c>
      <c r="L723" s="41"/>
      <c r="M723" s="222" t="s">
        <v>1</v>
      </c>
      <c r="N723" s="223" t="s">
        <v>42</v>
      </c>
      <c r="O723" s="88"/>
      <c r="P723" s="224">
        <f>O723*H723</f>
        <v>0</v>
      </c>
      <c r="Q723" s="224">
        <v>0.00021000000000000001</v>
      </c>
      <c r="R723" s="224">
        <f>Q723*H723</f>
        <v>0.0037800000000000004</v>
      </c>
      <c r="S723" s="224">
        <v>0</v>
      </c>
      <c r="T723" s="225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226" t="s">
        <v>233</v>
      </c>
      <c r="AT723" s="226" t="s">
        <v>169</v>
      </c>
      <c r="AU723" s="226" t="s">
        <v>87</v>
      </c>
      <c r="AY723" s="14" t="s">
        <v>167</v>
      </c>
      <c r="BE723" s="227">
        <f>IF(N723="základní",J723,0)</f>
        <v>0</v>
      </c>
      <c r="BF723" s="227">
        <f>IF(N723="snížená",J723,0)</f>
        <v>0</v>
      </c>
      <c r="BG723" s="227">
        <f>IF(N723="zákl. přenesená",J723,0)</f>
        <v>0</v>
      </c>
      <c r="BH723" s="227">
        <f>IF(N723="sníž. přenesená",J723,0)</f>
        <v>0</v>
      </c>
      <c r="BI723" s="227">
        <f>IF(N723="nulová",J723,0)</f>
        <v>0</v>
      </c>
      <c r="BJ723" s="14" t="s">
        <v>85</v>
      </c>
      <c r="BK723" s="227">
        <f>ROUND(I723*H723,2)</f>
        <v>0</v>
      </c>
      <c r="BL723" s="14" t="s">
        <v>233</v>
      </c>
      <c r="BM723" s="226" t="s">
        <v>2073</v>
      </c>
    </row>
    <row r="724" s="2" customFormat="1" ht="14.4" customHeight="1">
      <c r="A724" s="35"/>
      <c r="B724" s="36"/>
      <c r="C724" s="215" t="s">
        <v>2074</v>
      </c>
      <c r="D724" s="215" t="s">
        <v>169</v>
      </c>
      <c r="E724" s="216" t="s">
        <v>2075</v>
      </c>
      <c r="F724" s="217" t="s">
        <v>2076</v>
      </c>
      <c r="G724" s="218" t="s">
        <v>321</v>
      </c>
      <c r="H724" s="219">
        <v>2</v>
      </c>
      <c r="I724" s="220"/>
      <c r="J724" s="221">
        <f>ROUND(I724*H724,2)</f>
        <v>0</v>
      </c>
      <c r="K724" s="217" t="s">
        <v>173</v>
      </c>
      <c r="L724" s="41"/>
      <c r="M724" s="222" t="s">
        <v>1</v>
      </c>
      <c r="N724" s="223" t="s">
        <v>42</v>
      </c>
      <c r="O724" s="88"/>
      <c r="P724" s="224">
        <f>O724*H724</f>
        <v>0</v>
      </c>
      <c r="Q724" s="224">
        <v>0.00020000000000000001</v>
      </c>
      <c r="R724" s="224">
        <f>Q724*H724</f>
        <v>0.00040000000000000002</v>
      </c>
      <c r="S724" s="224">
        <v>0</v>
      </c>
      <c r="T724" s="225">
        <f>S724*H724</f>
        <v>0</v>
      </c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R724" s="226" t="s">
        <v>233</v>
      </c>
      <c r="AT724" s="226" t="s">
        <v>169</v>
      </c>
      <c r="AU724" s="226" t="s">
        <v>87</v>
      </c>
      <c r="AY724" s="14" t="s">
        <v>167</v>
      </c>
      <c r="BE724" s="227">
        <f>IF(N724="základní",J724,0)</f>
        <v>0</v>
      </c>
      <c r="BF724" s="227">
        <f>IF(N724="snížená",J724,0)</f>
        <v>0</v>
      </c>
      <c r="BG724" s="227">
        <f>IF(N724="zákl. přenesená",J724,0)</f>
        <v>0</v>
      </c>
      <c r="BH724" s="227">
        <f>IF(N724="sníž. přenesená",J724,0)</f>
        <v>0</v>
      </c>
      <c r="BI724" s="227">
        <f>IF(N724="nulová",J724,0)</f>
        <v>0</v>
      </c>
      <c r="BJ724" s="14" t="s">
        <v>85</v>
      </c>
      <c r="BK724" s="227">
        <f>ROUND(I724*H724,2)</f>
        <v>0</v>
      </c>
      <c r="BL724" s="14" t="s">
        <v>233</v>
      </c>
      <c r="BM724" s="226" t="s">
        <v>2077</v>
      </c>
    </row>
    <row r="725" s="2" customFormat="1" ht="14.4" customHeight="1">
      <c r="A725" s="35"/>
      <c r="B725" s="36"/>
      <c r="C725" s="215" t="s">
        <v>2078</v>
      </c>
      <c r="D725" s="215" t="s">
        <v>169</v>
      </c>
      <c r="E725" s="216" t="s">
        <v>2079</v>
      </c>
      <c r="F725" s="217" t="s">
        <v>2080</v>
      </c>
      <c r="G725" s="218" t="s">
        <v>178</v>
      </c>
      <c r="H725" s="219">
        <v>38.950000000000003</v>
      </c>
      <c r="I725" s="220"/>
      <c r="J725" s="221">
        <f>ROUND(I725*H725,2)</f>
        <v>0</v>
      </c>
      <c r="K725" s="217" t="s">
        <v>173</v>
      </c>
      <c r="L725" s="41"/>
      <c r="M725" s="222" t="s">
        <v>1</v>
      </c>
      <c r="N725" s="223" t="s">
        <v>42</v>
      </c>
      <c r="O725" s="88"/>
      <c r="P725" s="224">
        <f>O725*H725</f>
        <v>0</v>
      </c>
      <c r="Q725" s="224">
        <v>0.00032000000000000003</v>
      </c>
      <c r="R725" s="224">
        <f>Q725*H725</f>
        <v>0.012464000000000001</v>
      </c>
      <c r="S725" s="224">
        <v>0</v>
      </c>
      <c r="T725" s="225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226" t="s">
        <v>233</v>
      </c>
      <c r="AT725" s="226" t="s">
        <v>169</v>
      </c>
      <c r="AU725" s="226" t="s">
        <v>87</v>
      </c>
      <c r="AY725" s="14" t="s">
        <v>167</v>
      </c>
      <c r="BE725" s="227">
        <f>IF(N725="základní",J725,0)</f>
        <v>0</v>
      </c>
      <c r="BF725" s="227">
        <f>IF(N725="snížená",J725,0)</f>
        <v>0</v>
      </c>
      <c r="BG725" s="227">
        <f>IF(N725="zákl. přenesená",J725,0)</f>
        <v>0</v>
      </c>
      <c r="BH725" s="227">
        <f>IF(N725="sníž. přenesená",J725,0)</f>
        <v>0</v>
      </c>
      <c r="BI725" s="227">
        <f>IF(N725="nulová",J725,0)</f>
        <v>0</v>
      </c>
      <c r="BJ725" s="14" t="s">
        <v>85</v>
      </c>
      <c r="BK725" s="227">
        <f>ROUND(I725*H725,2)</f>
        <v>0</v>
      </c>
      <c r="BL725" s="14" t="s">
        <v>233</v>
      </c>
      <c r="BM725" s="226" t="s">
        <v>2081</v>
      </c>
    </row>
    <row r="726" s="2" customFormat="1" ht="14.4" customHeight="1">
      <c r="A726" s="35"/>
      <c r="B726" s="36"/>
      <c r="C726" s="215" t="s">
        <v>2082</v>
      </c>
      <c r="D726" s="215" t="s">
        <v>169</v>
      </c>
      <c r="E726" s="216" t="s">
        <v>2083</v>
      </c>
      <c r="F726" s="217" t="s">
        <v>2084</v>
      </c>
      <c r="G726" s="218" t="s">
        <v>228</v>
      </c>
      <c r="H726" s="219">
        <v>12.17</v>
      </c>
      <c r="I726" s="220"/>
      <c r="J726" s="221">
        <f>ROUND(I726*H726,2)</f>
        <v>0</v>
      </c>
      <c r="K726" s="217" t="s">
        <v>173</v>
      </c>
      <c r="L726" s="41"/>
      <c r="M726" s="222" t="s">
        <v>1</v>
      </c>
      <c r="N726" s="223" t="s">
        <v>42</v>
      </c>
      <c r="O726" s="88"/>
      <c r="P726" s="224">
        <f>O726*H726</f>
        <v>0</v>
      </c>
      <c r="Q726" s="224">
        <v>0</v>
      </c>
      <c r="R726" s="224">
        <f>Q726*H726</f>
        <v>0</v>
      </c>
      <c r="S726" s="224">
        <v>0</v>
      </c>
      <c r="T726" s="225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226" t="s">
        <v>233</v>
      </c>
      <c r="AT726" s="226" t="s">
        <v>169</v>
      </c>
      <c r="AU726" s="226" t="s">
        <v>87</v>
      </c>
      <c r="AY726" s="14" t="s">
        <v>167</v>
      </c>
      <c r="BE726" s="227">
        <f>IF(N726="základní",J726,0)</f>
        <v>0</v>
      </c>
      <c r="BF726" s="227">
        <f>IF(N726="snížená",J726,0)</f>
        <v>0</v>
      </c>
      <c r="BG726" s="227">
        <f>IF(N726="zákl. přenesená",J726,0)</f>
        <v>0</v>
      </c>
      <c r="BH726" s="227">
        <f>IF(N726="sníž. přenesená",J726,0)</f>
        <v>0</v>
      </c>
      <c r="BI726" s="227">
        <f>IF(N726="nulová",J726,0)</f>
        <v>0</v>
      </c>
      <c r="BJ726" s="14" t="s">
        <v>85</v>
      </c>
      <c r="BK726" s="227">
        <f>ROUND(I726*H726,2)</f>
        <v>0</v>
      </c>
      <c r="BL726" s="14" t="s">
        <v>233</v>
      </c>
      <c r="BM726" s="226" t="s">
        <v>2085</v>
      </c>
    </row>
    <row r="727" s="12" customFormat="1" ht="22.8" customHeight="1">
      <c r="A727" s="12"/>
      <c r="B727" s="199"/>
      <c r="C727" s="200"/>
      <c r="D727" s="201" t="s">
        <v>76</v>
      </c>
      <c r="E727" s="213" t="s">
        <v>2086</v>
      </c>
      <c r="F727" s="213" t="s">
        <v>2087</v>
      </c>
      <c r="G727" s="200"/>
      <c r="H727" s="200"/>
      <c r="I727" s="203"/>
      <c r="J727" s="214">
        <f>BK727</f>
        <v>0</v>
      </c>
      <c r="K727" s="200"/>
      <c r="L727" s="205"/>
      <c r="M727" s="206"/>
      <c r="N727" s="207"/>
      <c r="O727" s="207"/>
      <c r="P727" s="208">
        <f>SUM(P728:P740)</f>
        <v>0</v>
      </c>
      <c r="Q727" s="207"/>
      <c r="R727" s="208">
        <f>SUM(R728:R740)</f>
        <v>3.5908526999999997</v>
      </c>
      <c r="S727" s="207"/>
      <c r="T727" s="209">
        <f>SUM(T728:T740)</f>
        <v>0.32040000000000002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10" t="s">
        <v>87</v>
      </c>
      <c r="AT727" s="211" t="s">
        <v>76</v>
      </c>
      <c r="AU727" s="211" t="s">
        <v>85</v>
      </c>
      <c r="AY727" s="210" t="s">
        <v>167</v>
      </c>
      <c r="BK727" s="212">
        <f>SUM(BK728:BK740)</f>
        <v>0</v>
      </c>
    </row>
    <row r="728" s="2" customFormat="1" ht="14.4" customHeight="1">
      <c r="A728" s="35"/>
      <c r="B728" s="36"/>
      <c r="C728" s="215" t="s">
        <v>2088</v>
      </c>
      <c r="D728" s="215" t="s">
        <v>169</v>
      </c>
      <c r="E728" s="216" t="s">
        <v>2089</v>
      </c>
      <c r="F728" s="217" t="s">
        <v>2090</v>
      </c>
      <c r="G728" s="218" t="s">
        <v>186</v>
      </c>
      <c r="H728" s="219">
        <v>105</v>
      </c>
      <c r="I728" s="220"/>
      <c r="J728" s="221">
        <f>ROUND(I728*H728,2)</f>
        <v>0</v>
      </c>
      <c r="K728" s="217" t="s">
        <v>173</v>
      </c>
      <c r="L728" s="41"/>
      <c r="M728" s="222" t="s">
        <v>1</v>
      </c>
      <c r="N728" s="223" t="s">
        <v>42</v>
      </c>
      <c r="O728" s="88"/>
      <c r="P728" s="224">
        <f>O728*H728</f>
        <v>0</v>
      </c>
      <c r="Q728" s="224">
        <v>0</v>
      </c>
      <c r="R728" s="224">
        <f>Q728*H728</f>
        <v>0</v>
      </c>
      <c r="S728" s="224">
        <v>0.0030000000000000001</v>
      </c>
      <c r="T728" s="225">
        <f>S728*H728</f>
        <v>0.315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226" t="s">
        <v>233</v>
      </c>
      <c r="AT728" s="226" t="s">
        <v>169</v>
      </c>
      <c r="AU728" s="226" t="s">
        <v>87</v>
      </c>
      <c r="AY728" s="14" t="s">
        <v>167</v>
      </c>
      <c r="BE728" s="227">
        <f>IF(N728="základní",J728,0)</f>
        <v>0</v>
      </c>
      <c r="BF728" s="227">
        <f>IF(N728="snížená",J728,0)</f>
        <v>0</v>
      </c>
      <c r="BG728" s="227">
        <f>IF(N728="zákl. přenesená",J728,0)</f>
        <v>0</v>
      </c>
      <c r="BH728" s="227">
        <f>IF(N728="sníž. přenesená",J728,0)</f>
        <v>0</v>
      </c>
      <c r="BI728" s="227">
        <f>IF(N728="nulová",J728,0)</f>
        <v>0</v>
      </c>
      <c r="BJ728" s="14" t="s">
        <v>85</v>
      </c>
      <c r="BK728" s="227">
        <f>ROUND(I728*H728,2)</f>
        <v>0</v>
      </c>
      <c r="BL728" s="14" t="s">
        <v>233</v>
      </c>
      <c r="BM728" s="226" t="s">
        <v>2091</v>
      </c>
    </row>
    <row r="729" s="2" customFormat="1" ht="14.4" customHeight="1">
      <c r="A729" s="35"/>
      <c r="B729" s="36"/>
      <c r="C729" s="215" t="s">
        <v>2092</v>
      </c>
      <c r="D729" s="215" t="s">
        <v>169</v>
      </c>
      <c r="E729" s="216" t="s">
        <v>2093</v>
      </c>
      <c r="F729" s="217" t="s">
        <v>2094</v>
      </c>
      <c r="G729" s="218" t="s">
        <v>178</v>
      </c>
      <c r="H729" s="219">
        <v>18</v>
      </c>
      <c r="I729" s="220"/>
      <c r="J729" s="221">
        <f>ROUND(I729*H729,2)</f>
        <v>0</v>
      </c>
      <c r="K729" s="217" t="s">
        <v>173</v>
      </c>
      <c r="L729" s="41"/>
      <c r="M729" s="222" t="s">
        <v>1</v>
      </c>
      <c r="N729" s="223" t="s">
        <v>42</v>
      </c>
      <c r="O729" s="88"/>
      <c r="P729" s="224">
        <f>O729*H729</f>
        <v>0</v>
      </c>
      <c r="Q729" s="224">
        <v>0</v>
      </c>
      <c r="R729" s="224">
        <f>Q729*H729</f>
        <v>0</v>
      </c>
      <c r="S729" s="224">
        <v>0.00029999999999999997</v>
      </c>
      <c r="T729" s="225">
        <f>S729*H729</f>
        <v>0.0053999999999999994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26" t="s">
        <v>233</v>
      </c>
      <c r="AT729" s="226" t="s">
        <v>169</v>
      </c>
      <c r="AU729" s="226" t="s">
        <v>87</v>
      </c>
      <c r="AY729" s="14" t="s">
        <v>167</v>
      </c>
      <c r="BE729" s="227">
        <f>IF(N729="základní",J729,0)</f>
        <v>0</v>
      </c>
      <c r="BF729" s="227">
        <f>IF(N729="snížená",J729,0)</f>
        <v>0</v>
      </c>
      <c r="BG729" s="227">
        <f>IF(N729="zákl. přenesená",J729,0)</f>
        <v>0</v>
      </c>
      <c r="BH729" s="227">
        <f>IF(N729="sníž. přenesená",J729,0)</f>
        <v>0</v>
      </c>
      <c r="BI729" s="227">
        <f>IF(N729="nulová",J729,0)</f>
        <v>0</v>
      </c>
      <c r="BJ729" s="14" t="s">
        <v>85</v>
      </c>
      <c r="BK729" s="227">
        <f>ROUND(I729*H729,2)</f>
        <v>0</v>
      </c>
      <c r="BL729" s="14" t="s">
        <v>233</v>
      </c>
      <c r="BM729" s="226" t="s">
        <v>2095</v>
      </c>
    </row>
    <row r="730" s="2" customFormat="1" ht="14.4" customHeight="1">
      <c r="A730" s="35"/>
      <c r="B730" s="36"/>
      <c r="C730" s="215" t="s">
        <v>2096</v>
      </c>
      <c r="D730" s="215" t="s">
        <v>169</v>
      </c>
      <c r="E730" s="216" t="s">
        <v>2097</v>
      </c>
      <c r="F730" s="217" t="s">
        <v>2098</v>
      </c>
      <c r="G730" s="218" t="s">
        <v>186</v>
      </c>
      <c r="H730" s="219">
        <v>105</v>
      </c>
      <c r="I730" s="220"/>
      <c r="J730" s="221">
        <f>ROUND(I730*H730,2)</f>
        <v>0</v>
      </c>
      <c r="K730" s="217" t="s">
        <v>173</v>
      </c>
      <c r="L730" s="41"/>
      <c r="M730" s="222" t="s">
        <v>1</v>
      </c>
      <c r="N730" s="223" t="s">
        <v>42</v>
      </c>
      <c r="O730" s="88"/>
      <c r="P730" s="224">
        <f>O730*H730</f>
        <v>0</v>
      </c>
      <c r="Q730" s="224">
        <v>0</v>
      </c>
      <c r="R730" s="224">
        <f>Q730*H730</f>
        <v>0</v>
      </c>
      <c r="S730" s="224">
        <v>0</v>
      </c>
      <c r="T730" s="225">
        <f>S730*H730</f>
        <v>0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226" t="s">
        <v>233</v>
      </c>
      <c r="AT730" s="226" t="s">
        <v>169</v>
      </c>
      <c r="AU730" s="226" t="s">
        <v>87</v>
      </c>
      <c r="AY730" s="14" t="s">
        <v>167</v>
      </c>
      <c r="BE730" s="227">
        <f>IF(N730="základní",J730,0)</f>
        <v>0</v>
      </c>
      <c r="BF730" s="227">
        <f>IF(N730="snížená",J730,0)</f>
        <v>0</v>
      </c>
      <c r="BG730" s="227">
        <f>IF(N730="zákl. přenesená",J730,0)</f>
        <v>0</v>
      </c>
      <c r="BH730" s="227">
        <f>IF(N730="sníž. přenesená",J730,0)</f>
        <v>0</v>
      </c>
      <c r="BI730" s="227">
        <f>IF(N730="nulová",J730,0)</f>
        <v>0</v>
      </c>
      <c r="BJ730" s="14" t="s">
        <v>85</v>
      </c>
      <c r="BK730" s="227">
        <f>ROUND(I730*H730,2)</f>
        <v>0</v>
      </c>
      <c r="BL730" s="14" t="s">
        <v>233</v>
      </c>
      <c r="BM730" s="226" t="s">
        <v>2099</v>
      </c>
    </row>
    <row r="731" s="2" customFormat="1" ht="19.8" customHeight="1">
      <c r="A731" s="35"/>
      <c r="B731" s="36"/>
      <c r="C731" s="215" t="s">
        <v>2100</v>
      </c>
      <c r="D731" s="215" t="s">
        <v>169</v>
      </c>
      <c r="E731" s="216" t="s">
        <v>2101</v>
      </c>
      <c r="F731" s="217" t="s">
        <v>2102</v>
      </c>
      <c r="G731" s="218" t="s">
        <v>186</v>
      </c>
      <c r="H731" s="219">
        <v>105</v>
      </c>
      <c r="I731" s="220"/>
      <c r="J731" s="221">
        <f>ROUND(I731*H731,2)</f>
        <v>0</v>
      </c>
      <c r="K731" s="217" t="s">
        <v>173</v>
      </c>
      <c r="L731" s="41"/>
      <c r="M731" s="222" t="s">
        <v>1</v>
      </c>
      <c r="N731" s="223" t="s">
        <v>42</v>
      </c>
      <c r="O731" s="88"/>
      <c r="P731" s="224">
        <f>O731*H731</f>
        <v>0</v>
      </c>
      <c r="Q731" s="224">
        <v>0.014999999999999999</v>
      </c>
      <c r="R731" s="224">
        <f>Q731*H731</f>
        <v>1.575</v>
      </c>
      <c r="S731" s="224">
        <v>0</v>
      </c>
      <c r="T731" s="225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226" t="s">
        <v>233</v>
      </c>
      <c r="AT731" s="226" t="s">
        <v>169</v>
      </c>
      <c r="AU731" s="226" t="s">
        <v>87</v>
      </c>
      <c r="AY731" s="14" t="s">
        <v>167</v>
      </c>
      <c r="BE731" s="227">
        <f>IF(N731="základní",J731,0)</f>
        <v>0</v>
      </c>
      <c r="BF731" s="227">
        <f>IF(N731="snížená",J731,0)</f>
        <v>0</v>
      </c>
      <c r="BG731" s="227">
        <f>IF(N731="zákl. přenesená",J731,0)</f>
        <v>0</v>
      </c>
      <c r="BH731" s="227">
        <f>IF(N731="sníž. přenesená",J731,0)</f>
        <v>0</v>
      </c>
      <c r="BI731" s="227">
        <f>IF(N731="nulová",J731,0)</f>
        <v>0</v>
      </c>
      <c r="BJ731" s="14" t="s">
        <v>85</v>
      </c>
      <c r="BK731" s="227">
        <f>ROUND(I731*H731,2)</f>
        <v>0</v>
      </c>
      <c r="BL731" s="14" t="s">
        <v>233</v>
      </c>
      <c r="BM731" s="226" t="s">
        <v>2103</v>
      </c>
    </row>
    <row r="732" s="2" customFormat="1" ht="14.4" customHeight="1">
      <c r="A732" s="35"/>
      <c r="B732" s="36"/>
      <c r="C732" s="215" t="s">
        <v>2104</v>
      </c>
      <c r="D732" s="215" t="s">
        <v>169</v>
      </c>
      <c r="E732" s="216" t="s">
        <v>2105</v>
      </c>
      <c r="F732" s="217" t="s">
        <v>2106</v>
      </c>
      <c r="G732" s="218" t="s">
        <v>186</v>
      </c>
      <c r="H732" s="219">
        <v>481.95999999999998</v>
      </c>
      <c r="I732" s="220"/>
      <c r="J732" s="221">
        <f>ROUND(I732*H732,2)</f>
        <v>0</v>
      </c>
      <c r="K732" s="217" t="s">
        <v>173</v>
      </c>
      <c r="L732" s="41"/>
      <c r="M732" s="222" t="s">
        <v>1</v>
      </c>
      <c r="N732" s="223" t="s">
        <v>42</v>
      </c>
      <c r="O732" s="88"/>
      <c r="P732" s="224">
        <f>O732*H732</f>
        <v>0</v>
      </c>
      <c r="Q732" s="224">
        <v>0</v>
      </c>
      <c r="R732" s="224">
        <f>Q732*H732</f>
        <v>0</v>
      </c>
      <c r="S732" s="224">
        <v>0</v>
      </c>
      <c r="T732" s="225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226" t="s">
        <v>233</v>
      </c>
      <c r="AT732" s="226" t="s">
        <v>169</v>
      </c>
      <c r="AU732" s="226" t="s">
        <v>87</v>
      </c>
      <c r="AY732" s="14" t="s">
        <v>167</v>
      </c>
      <c r="BE732" s="227">
        <f>IF(N732="základní",J732,0)</f>
        <v>0</v>
      </c>
      <c r="BF732" s="227">
        <f>IF(N732="snížená",J732,0)</f>
        <v>0</v>
      </c>
      <c r="BG732" s="227">
        <f>IF(N732="zákl. přenesená",J732,0)</f>
        <v>0</v>
      </c>
      <c r="BH732" s="227">
        <f>IF(N732="sníž. přenesená",J732,0)</f>
        <v>0</v>
      </c>
      <c r="BI732" s="227">
        <f>IF(N732="nulová",J732,0)</f>
        <v>0</v>
      </c>
      <c r="BJ732" s="14" t="s">
        <v>85</v>
      </c>
      <c r="BK732" s="227">
        <f>ROUND(I732*H732,2)</f>
        <v>0</v>
      </c>
      <c r="BL732" s="14" t="s">
        <v>233</v>
      </c>
      <c r="BM732" s="226" t="s">
        <v>2107</v>
      </c>
    </row>
    <row r="733" s="2" customFormat="1" ht="14.4" customHeight="1">
      <c r="A733" s="35"/>
      <c r="B733" s="36"/>
      <c r="C733" s="215" t="s">
        <v>2108</v>
      </c>
      <c r="D733" s="215" t="s">
        <v>169</v>
      </c>
      <c r="E733" s="216" t="s">
        <v>2109</v>
      </c>
      <c r="F733" s="217" t="s">
        <v>2110</v>
      </c>
      <c r="G733" s="218" t="s">
        <v>186</v>
      </c>
      <c r="H733" s="219">
        <v>481.95999999999998</v>
      </c>
      <c r="I733" s="220"/>
      <c r="J733" s="221">
        <f>ROUND(I733*H733,2)</f>
        <v>0</v>
      </c>
      <c r="K733" s="217" t="s">
        <v>173</v>
      </c>
      <c r="L733" s="41"/>
      <c r="M733" s="222" t="s">
        <v>1</v>
      </c>
      <c r="N733" s="223" t="s">
        <v>42</v>
      </c>
      <c r="O733" s="88"/>
      <c r="P733" s="224">
        <f>O733*H733</f>
        <v>0</v>
      </c>
      <c r="Q733" s="224">
        <v>3.0000000000000001E-05</v>
      </c>
      <c r="R733" s="224">
        <f>Q733*H733</f>
        <v>0.014458799999999999</v>
      </c>
      <c r="S733" s="224">
        <v>0</v>
      </c>
      <c r="T733" s="225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26" t="s">
        <v>233</v>
      </c>
      <c r="AT733" s="226" t="s">
        <v>169</v>
      </c>
      <c r="AU733" s="226" t="s">
        <v>87</v>
      </c>
      <c r="AY733" s="14" t="s">
        <v>167</v>
      </c>
      <c r="BE733" s="227">
        <f>IF(N733="základní",J733,0)</f>
        <v>0</v>
      </c>
      <c r="BF733" s="227">
        <f>IF(N733="snížená",J733,0)</f>
        <v>0</v>
      </c>
      <c r="BG733" s="227">
        <f>IF(N733="zákl. přenesená",J733,0)</f>
        <v>0</v>
      </c>
      <c r="BH733" s="227">
        <f>IF(N733="sníž. přenesená",J733,0)</f>
        <v>0</v>
      </c>
      <c r="BI733" s="227">
        <f>IF(N733="nulová",J733,0)</f>
        <v>0</v>
      </c>
      <c r="BJ733" s="14" t="s">
        <v>85</v>
      </c>
      <c r="BK733" s="227">
        <f>ROUND(I733*H733,2)</f>
        <v>0</v>
      </c>
      <c r="BL733" s="14" t="s">
        <v>233</v>
      </c>
      <c r="BM733" s="226" t="s">
        <v>2111</v>
      </c>
    </row>
    <row r="734" s="2" customFormat="1" ht="14.4" customHeight="1">
      <c r="A734" s="35"/>
      <c r="B734" s="36"/>
      <c r="C734" s="215" t="s">
        <v>2112</v>
      </c>
      <c r="D734" s="215" t="s">
        <v>169</v>
      </c>
      <c r="E734" s="216" t="s">
        <v>2113</v>
      </c>
      <c r="F734" s="217" t="s">
        <v>2114</v>
      </c>
      <c r="G734" s="218" t="s">
        <v>186</v>
      </c>
      <c r="H734" s="219">
        <v>481.95999999999998</v>
      </c>
      <c r="I734" s="220"/>
      <c r="J734" s="221">
        <f>ROUND(I734*H734,2)</f>
        <v>0</v>
      </c>
      <c r="K734" s="217" t="s">
        <v>173</v>
      </c>
      <c r="L734" s="41"/>
      <c r="M734" s="222" t="s">
        <v>1</v>
      </c>
      <c r="N734" s="223" t="s">
        <v>42</v>
      </c>
      <c r="O734" s="88"/>
      <c r="P734" s="224">
        <f>O734*H734</f>
        <v>0</v>
      </c>
      <c r="Q734" s="224">
        <v>0.00040000000000000002</v>
      </c>
      <c r="R734" s="224">
        <f>Q734*H734</f>
        <v>0.19278400000000001</v>
      </c>
      <c r="S734" s="224">
        <v>0</v>
      </c>
      <c r="T734" s="225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26" t="s">
        <v>233</v>
      </c>
      <c r="AT734" s="226" t="s">
        <v>169</v>
      </c>
      <c r="AU734" s="226" t="s">
        <v>87</v>
      </c>
      <c r="AY734" s="14" t="s">
        <v>167</v>
      </c>
      <c r="BE734" s="227">
        <f>IF(N734="základní",J734,0)</f>
        <v>0</v>
      </c>
      <c r="BF734" s="227">
        <f>IF(N734="snížená",J734,0)</f>
        <v>0</v>
      </c>
      <c r="BG734" s="227">
        <f>IF(N734="zákl. přenesená",J734,0)</f>
        <v>0</v>
      </c>
      <c r="BH734" s="227">
        <f>IF(N734="sníž. přenesená",J734,0)</f>
        <v>0</v>
      </c>
      <c r="BI734" s="227">
        <f>IF(N734="nulová",J734,0)</f>
        <v>0</v>
      </c>
      <c r="BJ734" s="14" t="s">
        <v>85</v>
      </c>
      <c r="BK734" s="227">
        <f>ROUND(I734*H734,2)</f>
        <v>0</v>
      </c>
      <c r="BL734" s="14" t="s">
        <v>233</v>
      </c>
      <c r="BM734" s="226" t="s">
        <v>2115</v>
      </c>
    </row>
    <row r="735" s="2" customFormat="1" ht="14.4" customHeight="1">
      <c r="A735" s="35"/>
      <c r="B735" s="36"/>
      <c r="C735" s="228" t="s">
        <v>2116</v>
      </c>
      <c r="D735" s="228" t="s">
        <v>225</v>
      </c>
      <c r="E735" s="229" t="s">
        <v>2117</v>
      </c>
      <c r="F735" s="230" t="s">
        <v>2118</v>
      </c>
      <c r="G735" s="231" t="s">
        <v>186</v>
      </c>
      <c r="H735" s="232">
        <v>530.15599999999995</v>
      </c>
      <c r="I735" s="233"/>
      <c r="J735" s="234">
        <f>ROUND(I735*H735,2)</f>
        <v>0</v>
      </c>
      <c r="K735" s="230" t="s">
        <v>173</v>
      </c>
      <c r="L735" s="235"/>
      <c r="M735" s="236" t="s">
        <v>1</v>
      </c>
      <c r="N735" s="237" t="s">
        <v>42</v>
      </c>
      <c r="O735" s="88"/>
      <c r="P735" s="224">
        <f>O735*H735</f>
        <v>0</v>
      </c>
      <c r="Q735" s="224">
        <v>0.0033999999999999998</v>
      </c>
      <c r="R735" s="224">
        <f>Q735*H735</f>
        <v>1.8025303999999998</v>
      </c>
      <c r="S735" s="224">
        <v>0</v>
      </c>
      <c r="T735" s="225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226" t="s">
        <v>297</v>
      </c>
      <c r="AT735" s="226" t="s">
        <v>225</v>
      </c>
      <c r="AU735" s="226" t="s">
        <v>87</v>
      </c>
      <c r="AY735" s="14" t="s">
        <v>167</v>
      </c>
      <c r="BE735" s="227">
        <f>IF(N735="základní",J735,0)</f>
        <v>0</v>
      </c>
      <c r="BF735" s="227">
        <f>IF(N735="snížená",J735,0)</f>
        <v>0</v>
      </c>
      <c r="BG735" s="227">
        <f>IF(N735="zákl. přenesená",J735,0)</f>
        <v>0</v>
      </c>
      <c r="BH735" s="227">
        <f>IF(N735="sníž. přenesená",J735,0)</f>
        <v>0</v>
      </c>
      <c r="BI735" s="227">
        <f>IF(N735="nulová",J735,0)</f>
        <v>0</v>
      </c>
      <c r="BJ735" s="14" t="s">
        <v>85</v>
      </c>
      <c r="BK735" s="227">
        <f>ROUND(I735*H735,2)</f>
        <v>0</v>
      </c>
      <c r="BL735" s="14" t="s">
        <v>233</v>
      </c>
      <c r="BM735" s="226" t="s">
        <v>2119</v>
      </c>
    </row>
    <row r="736" s="2" customFormat="1">
      <c r="A736" s="35"/>
      <c r="B736" s="36"/>
      <c r="C736" s="37"/>
      <c r="D736" s="238" t="s">
        <v>371</v>
      </c>
      <c r="E736" s="37"/>
      <c r="F736" s="239" t="s">
        <v>372</v>
      </c>
      <c r="G736" s="37"/>
      <c r="H736" s="37"/>
      <c r="I736" s="240"/>
      <c r="J736" s="37"/>
      <c r="K736" s="37"/>
      <c r="L736" s="41"/>
      <c r="M736" s="241"/>
      <c r="N736" s="242"/>
      <c r="O736" s="88"/>
      <c r="P736" s="88"/>
      <c r="Q736" s="88"/>
      <c r="R736" s="88"/>
      <c r="S736" s="88"/>
      <c r="T736" s="89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T736" s="14" t="s">
        <v>371</v>
      </c>
      <c r="AU736" s="14" t="s">
        <v>87</v>
      </c>
    </row>
    <row r="737" s="2" customFormat="1" ht="14.4" customHeight="1">
      <c r="A737" s="35"/>
      <c r="B737" s="36"/>
      <c r="C737" s="215" t="s">
        <v>2120</v>
      </c>
      <c r="D737" s="215" t="s">
        <v>169</v>
      </c>
      <c r="E737" s="216" t="s">
        <v>2121</v>
      </c>
      <c r="F737" s="217" t="s">
        <v>2122</v>
      </c>
      <c r="G737" s="218" t="s">
        <v>178</v>
      </c>
      <c r="H737" s="219">
        <v>202.65000000000001</v>
      </c>
      <c r="I737" s="220"/>
      <c r="J737" s="221">
        <f>ROUND(I737*H737,2)</f>
        <v>0</v>
      </c>
      <c r="K737" s="217" t="s">
        <v>173</v>
      </c>
      <c r="L737" s="41"/>
      <c r="M737" s="222" t="s">
        <v>1</v>
      </c>
      <c r="N737" s="223" t="s">
        <v>42</v>
      </c>
      <c r="O737" s="88"/>
      <c r="P737" s="224">
        <f>O737*H737</f>
        <v>0</v>
      </c>
      <c r="Q737" s="224">
        <v>3.0000000000000001E-05</v>
      </c>
      <c r="R737" s="224">
        <f>Q737*H737</f>
        <v>0.0060795000000000007</v>
      </c>
      <c r="S737" s="224">
        <v>0</v>
      </c>
      <c r="T737" s="225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226" t="s">
        <v>233</v>
      </c>
      <c r="AT737" s="226" t="s">
        <v>169</v>
      </c>
      <c r="AU737" s="226" t="s">
        <v>87</v>
      </c>
      <c r="AY737" s="14" t="s">
        <v>167</v>
      </c>
      <c r="BE737" s="227">
        <f>IF(N737="základní",J737,0)</f>
        <v>0</v>
      </c>
      <c r="BF737" s="227">
        <f>IF(N737="snížená",J737,0)</f>
        <v>0</v>
      </c>
      <c r="BG737" s="227">
        <f>IF(N737="zákl. přenesená",J737,0)</f>
        <v>0</v>
      </c>
      <c r="BH737" s="227">
        <f>IF(N737="sníž. přenesená",J737,0)</f>
        <v>0</v>
      </c>
      <c r="BI737" s="227">
        <f>IF(N737="nulová",J737,0)</f>
        <v>0</v>
      </c>
      <c r="BJ737" s="14" t="s">
        <v>85</v>
      </c>
      <c r="BK737" s="227">
        <f>ROUND(I737*H737,2)</f>
        <v>0</v>
      </c>
      <c r="BL737" s="14" t="s">
        <v>233</v>
      </c>
      <c r="BM737" s="226" t="s">
        <v>2123</v>
      </c>
    </row>
    <row r="738" s="2" customFormat="1" ht="14.4" customHeight="1">
      <c r="A738" s="35"/>
      <c r="B738" s="36"/>
      <c r="C738" s="228" t="s">
        <v>2124</v>
      </c>
      <c r="D738" s="228" t="s">
        <v>225</v>
      </c>
      <c r="E738" s="229" t="s">
        <v>2125</v>
      </c>
      <c r="F738" s="230" t="s">
        <v>2126</v>
      </c>
      <c r="G738" s="231" t="s">
        <v>178</v>
      </c>
      <c r="H738" s="232">
        <v>206.703</v>
      </c>
      <c r="I738" s="233"/>
      <c r="J738" s="234">
        <f>ROUND(I738*H738,2)</f>
        <v>0</v>
      </c>
      <c r="K738" s="230" t="s">
        <v>1</v>
      </c>
      <c r="L738" s="235"/>
      <c r="M738" s="236" t="s">
        <v>1</v>
      </c>
      <c r="N738" s="237" t="s">
        <v>42</v>
      </c>
      <c r="O738" s="88"/>
      <c r="P738" s="224">
        <f>O738*H738</f>
        <v>0</v>
      </c>
      <c r="Q738" s="224">
        <v>0</v>
      </c>
      <c r="R738" s="224">
        <f>Q738*H738</f>
        <v>0</v>
      </c>
      <c r="S738" s="224">
        <v>0</v>
      </c>
      <c r="T738" s="225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226" t="s">
        <v>297</v>
      </c>
      <c r="AT738" s="226" t="s">
        <v>225</v>
      </c>
      <c r="AU738" s="226" t="s">
        <v>87</v>
      </c>
      <c r="AY738" s="14" t="s">
        <v>167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14" t="s">
        <v>85</v>
      </c>
      <c r="BK738" s="227">
        <f>ROUND(I738*H738,2)</f>
        <v>0</v>
      </c>
      <c r="BL738" s="14" t="s">
        <v>233</v>
      </c>
      <c r="BM738" s="226" t="s">
        <v>2127</v>
      </c>
    </row>
    <row r="739" s="2" customFormat="1">
      <c r="A739" s="35"/>
      <c r="B739" s="36"/>
      <c r="C739" s="37"/>
      <c r="D739" s="238" t="s">
        <v>371</v>
      </c>
      <c r="E739" s="37"/>
      <c r="F739" s="239" t="s">
        <v>372</v>
      </c>
      <c r="G739" s="37"/>
      <c r="H739" s="37"/>
      <c r="I739" s="240"/>
      <c r="J739" s="37"/>
      <c r="K739" s="37"/>
      <c r="L739" s="41"/>
      <c r="M739" s="241"/>
      <c r="N739" s="242"/>
      <c r="O739" s="88"/>
      <c r="P739" s="88"/>
      <c r="Q739" s="88"/>
      <c r="R739" s="88"/>
      <c r="S739" s="88"/>
      <c r="T739" s="89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T739" s="14" t="s">
        <v>371</v>
      </c>
      <c r="AU739" s="14" t="s">
        <v>87</v>
      </c>
    </row>
    <row r="740" s="2" customFormat="1" ht="14.4" customHeight="1">
      <c r="A740" s="35"/>
      <c r="B740" s="36"/>
      <c r="C740" s="215" t="s">
        <v>2128</v>
      </c>
      <c r="D740" s="215" t="s">
        <v>169</v>
      </c>
      <c r="E740" s="216" t="s">
        <v>2129</v>
      </c>
      <c r="F740" s="217" t="s">
        <v>2130</v>
      </c>
      <c r="G740" s="218" t="s">
        <v>228</v>
      </c>
      <c r="H740" s="219">
        <v>3.669</v>
      </c>
      <c r="I740" s="220"/>
      <c r="J740" s="221">
        <f>ROUND(I740*H740,2)</f>
        <v>0</v>
      </c>
      <c r="K740" s="217" t="s">
        <v>173</v>
      </c>
      <c r="L740" s="41"/>
      <c r="M740" s="222" t="s">
        <v>1</v>
      </c>
      <c r="N740" s="223" t="s">
        <v>42</v>
      </c>
      <c r="O740" s="88"/>
      <c r="P740" s="224">
        <f>O740*H740</f>
        <v>0</v>
      </c>
      <c r="Q740" s="224">
        <v>0</v>
      </c>
      <c r="R740" s="224">
        <f>Q740*H740</f>
        <v>0</v>
      </c>
      <c r="S740" s="224">
        <v>0</v>
      </c>
      <c r="T740" s="225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226" t="s">
        <v>233</v>
      </c>
      <c r="AT740" s="226" t="s">
        <v>169</v>
      </c>
      <c r="AU740" s="226" t="s">
        <v>87</v>
      </c>
      <c r="AY740" s="14" t="s">
        <v>167</v>
      </c>
      <c r="BE740" s="227">
        <f>IF(N740="základní",J740,0)</f>
        <v>0</v>
      </c>
      <c r="BF740" s="227">
        <f>IF(N740="snížená",J740,0)</f>
        <v>0</v>
      </c>
      <c r="BG740" s="227">
        <f>IF(N740="zákl. přenesená",J740,0)</f>
        <v>0</v>
      </c>
      <c r="BH740" s="227">
        <f>IF(N740="sníž. přenesená",J740,0)</f>
        <v>0</v>
      </c>
      <c r="BI740" s="227">
        <f>IF(N740="nulová",J740,0)</f>
        <v>0</v>
      </c>
      <c r="BJ740" s="14" t="s">
        <v>85</v>
      </c>
      <c r="BK740" s="227">
        <f>ROUND(I740*H740,2)</f>
        <v>0</v>
      </c>
      <c r="BL740" s="14" t="s">
        <v>233</v>
      </c>
      <c r="BM740" s="226" t="s">
        <v>2131</v>
      </c>
    </row>
    <row r="741" s="12" customFormat="1" ht="22.8" customHeight="1">
      <c r="A741" s="12"/>
      <c r="B741" s="199"/>
      <c r="C741" s="200"/>
      <c r="D741" s="201" t="s">
        <v>76</v>
      </c>
      <c r="E741" s="213" t="s">
        <v>2132</v>
      </c>
      <c r="F741" s="213" t="s">
        <v>2133</v>
      </c>
      <c r="G741" s="200"/>
      <c r="H741" s="200"/>
      <c r="I741" s="203"/>
      <c r="J741" s="214">
        <f>BK741</f>
        <v>0</v>
      </c>
      <c r="K741" s="200"/>
      <c r="L741" s="205"/>
      <c r="M741" s="206"/>
      <c r="N741" s="207"/>
      <c r="O741" s="207"/>
      <c r="P741" s="208">
        <f>SUM(P742:P756)</f>
        <v>0</v>
      </c>
      <c r="Q741" s="207"/>
      <c r="R741" s="208">
        <f>SUM(R742:R756)</f>
        <v>5.4647610999999996</v>
      </c>
      <c r="S741" s="207"/>
      <c r="T741" s="209">
        <f>SUM(T742:T756)</f>
        <v>1.1967999999999999</v>
      </c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R741" s="210" t="s">
        <v>87</v>
      </c>
      <c r="AT741" s="211" t="s">
        <v>76</v>
      </c>
      <c r="AU741" s="211" t="s">
        <v>85</v>
      </c>
      <c r="AY741" s="210" t="s">
        <v>167</v>
      </c>
      <c r="BK741" s="212">
        <f>SUM(BK742:BK756)</f>
        <v>0</v>
      </c>
    </row>
    <row r="742" s="2" customFormat="1" ht="14.4" customHeight="1">
      <c r="A742" s="35"/>
      <c r="B742" s="36"/>
      <c r="C742" s="215" t="s">
        <v>2134</v>
      </c>
      <c r="D742" s="215" t="s">
        <v>169</v>
      </c>
      <c r="E742" s="216" t="s">
        <v>2135</v>
      </c>
      <c r="F742" s="217" t="s">
        <v>2136</v>
      </c>
      <c r="G742" s="218" t="s">
        <v>186</v>
      </c>
      <c r="H742" s="219">
        <v>44</v>
      </c>
      <c r="I742" s="220"/>
      <c r="J742" s="221">
        <f>ROUND(I742*H742,2)</f>
        <v>0</v>
      </c>
      <c r="K742" s="217" t="s">
        <v>173</v>
      </c>
      <c r="L742" s="41"/>
      <c r="M742" s="222" t="s">
        <v>1</v>
      </c>
      <c r="N742" s="223" t="s">
        <v>42</v>
      </c>
      <c r="O742" s="88"/>
      <c r="P742" s="224">
        <f>O742*H742</f>
        <v>0</v>
      </c>
      <c r="Q742" s="224">
        <v>0</v>
      </c>
      <c r="R742" s="224">
        <f>Q742*H742</f>
        <v>0</v>
      </c>
      <c r="S742" s="224">
        <v>0.027199999999999998</v>
      </c>
      <c r="T742" s="225">
        <f>S742*H742</f>
        <v>1.1967999999999999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226" t="s">
        <v>233</v>
      </c>
      <c r="AT742" s="226" t="s">
        <v>169</v>
      </c>
      <c r="AU742" s="226" t="s">
        <v>87</v>
      </c>
      <c r="AY742" s="14" t="s">
        <v>167</v>
      </c>
      <c r="BE742" s="227">
        <f>IF(N742="základní",J742,0)</f>
        <v>0</v>
      </c>
      <c r="BF742" s="227">
        <f>IF(N742="snížená",J742,0)</f>
        <v>0</v>
      </c>
      <c r="BG742" s="227">
        <f>IF(N742="zákl. přenesená",J742,0)</f>
        <v>0</v>
      </c>
      <c r="BH742" s="227">
        <f>IF(N742="sníž. přenesená",J742,0)</f>
        <v>0</v>
      </c>
      <c r="BI742" s="227">
        <f>IF(N742="nulová",J742,0)</f>
        <v>0</v>
      </c>
      <c r="BJ742" s="14" t="s">
        <v>85</v>
      </c>
      <c r="BK742" s="227">
        <f>ROUND(I742*H742,2)</f>
        <v>0</v>
      </c>
      <c r="BL742" s="14" t="s">
        <v>233</v>
      </c>
      <c r="BM742" s="226" t="s">
        <v>2137</v>
      </c>
    </row>
    <row r="743" s="2" customFormat="1" ht="14.4" customHeight="1">
      <c r="A743" s="35"/>
      <c r="B743" s="36"/>
      <c r="C743" s="215" t="s">
        <v>2138</v>
      </c>
      <c r="D743" s="215" t="s">
        <v>169</v>
      </c>
      <c r="E743" s="216" t="s">
        <v>2139</v>
      </c>
      <c r="F743" s="217" t="s">
        <v>2140</v>
      </c>
      <c r="G743" s="218" t="s">
        <v>186</v>
      </c>
      <c r="H743" s="219">
        <v>267.34800000000001</v>
      </c>
      <c r="I743" s="220"/>
      <c r="J743" s="221">
        <f>ROUND(I743*H743,2)</f>
        <v>0</v>
      </c>
      <c r="K743" s="217" t="s">
        <v>173</v>
      </c>
      <c r="L743" s="41"/>
      <c r="M743" s="222" t="s">
        <v>1</v>
      </c>
      <c r="N743" s="223" t="s">
        <v>42</v>
      </c>
      <c r="O743" s="88"/>
      <c r="P743" s="224">
        <f>O743*H743</f>
        <v>0</v>
      </c>
      <c r="Q743" s="224">
        <v>0</v>
      </c>
      <c r="R743" s="224">
        <f>Q743*H743</f>
        <v>0</v>
      </c>
      <c r="S743" s="224">
        <v>0</v>
      </c>
      <c r="T743" s="225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226" t="s">
        <v>233</v>
      </c>
      <c r="AT743" s="226" t="s">
        <v>169</v>
      </c>
      <c r="AU743" s="226" t="s">
        <v>87</v>
      </c>
      <c r="AY743" s="14" t="s">
        <v>167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14" t="s">
        <v>85</v>
      </c>
      <c r="BK743" s="227">
        <f>ROUND(I743*H743,2)</f>
        <v>0</v>
      </c>
      <c r="BL743" s="14" t="s">
        <v>233</v>
      </c>
      <c r="BM743" s="226" t="s">
        <v>2141</v>
      </c>
    </row>
    <row r="744" s="2" customFormat="1" ht="14.4" customHeight="1">
      <c r="A744" s="35"/>
      <c r="B744" s="36"/>
      <c r="C744" s="215" t="s">
        <v>2142</v>
      </c>
      <c r="D744" s="215" t="s">
        <v>169</v>
      </c>
      <c r="E744" s="216" t="s">
        <v>2143</v>
      </c>
      <c r="F744" s="217" t="s">
        <v>2144</v>
      </c>
      <c r="G744" s="218" t="s">
        <v>186</v>
      </c>
      <c r="H744" s="219">
        <v>267.34800000000001</v>
      </c>
      <c r="I744" s="220"/>
      <c r="J744" s="221">
        <f>ROUND(I744*H744,2)</f>
        <v>0</v>
      </c>
      <c r="K744" s="217" t="s">
        <v>173</v>
      </c>
      <c r="L744" s="41"/>
      <c r="M744" s="222" t="s">
        <v>1</v>
      </c>
      <c r="N744" s="223" t="s">
        <v>42</v>
      </c>
      <c r="O744" s="88"/>
      <c r="P744" s="224">
        <f>O744*H744</f>
        <v>0</v>
      </c>
      <c r="Q744" s="224">
        <v>0.00029999999999999997</v>
      </c>
      <c r="R744" s="224">
        <f>Q744*H744</f>
        <v>0.080204399999999995</v>
      </c>
      <c r="S744" s="224">
        <v>0</v>
      </c>
      <c r="T744" s="225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226" t="s">
        <v>233</v>
      </c>
      <c r="AT744" s="226" t="s">
        <v>169</v>
      </c>
      <c r="AU744" s="226" t="s">
        <v>87</v>
      </c>
      <c r="AY744" s="14" t="s">
        <v>167</v>
      </c>
      <c r="BE744" s="227">
        <f>IF(N744="základní",J744,0)</f>
        <v>0</v>
      </c>
      <c r="BF744" s="227">
        <f>IF(N744="snížená",J744,0)</f>
        <v>0</v>
      </c>
      <c r="BG744" s="227">
        <f>IF(N744="zákl. přenesená",J744,0)</f>
        <v>0</v>
      </c>
      <c r="BH744" s="227">
        <f>IF(N744="sníž. přenesená",J744,0)</f>
        <v>0</v>
      </c>
      <c r="BI744" s="227">
        <f>IF(N744="nulová",J744,0)</f>
        <v>0</v>
      </c>
      <c r="BJ744" s="14" t="s">
        <v>85</v>
      </c>
      <c r="BK744" s="227">
        <f>ROUND(I744*H744,2)</f>
        <v>0</v>
      </c>
      <c r="BL744" s="14" t="s">
        <v>233</v>
      </c>
      <c r="BM744" s="226" t="s">
        <v>2145</v>
      </c>
    </row>
    <row r="745" s="2" customFormat="1" ht="14.4" customHeight="1">
      <c r="A745" s="35"/>
      <c r="B745" s="36"/>
      <c r="C745" s="215" t="s">
        <v>2146</v>
      </c>
      <c r="D745" s="215" t="s">
        <v>169</v>
      </c>
      <c r="E745" s="216" t="s">
        <v>2147</v>
      </c>
      <c r="F745" s="217" t="s">
        <v>2148</v>
      </c>
      <c r="G745" s="218" t="s">
        <v>186</v>
      </c>
      <c r="H745" s="219">
        <v>274.49900000000002</v>
      </c>
      <c r="I745" s="220"/>
      <c r="J745" s="221">
        <f>ROUND(I745*H745,2)</f>
        <v>0</v>
      </c>
      <c r="K745" s="217" t="s">
        <v>173</v>
      </c>
      <c r="L745" s="41"/>
      <c r="M745" s="222" t="s">
        <v>1</v>
      </c>
      <c r="N745" s="223" t="s">
        <v>42</v>
      </c>
      <c r="O745" s="88"/>
      <c r="P745" s="224">
        <f>O745*H745</f>
        <v>0</v>
      </c>
      <c r="Q745" s="224">
        <v>0.0060000000000000001</v>
      </c>
      <c r="R745" s="224">
        <f>Q745*H745</f>
        <v>1.6469940000000001</v>
      </c>
      <c r="S745" s="224">
        <v>0</v>
      </c>
      <c r="T745" s="225">
        <f>S745*H745</f>
        <v>0</v>
      </c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R745" s="226" t="s">
        <v>233</v>
      </c>
      <c r="AT745" s="226" t="s">
        <v>169</v>
      </c>
      <c r="AU745" s="226" t="s">
        <v>87</v>
      </c>
      <c r="AY745" s="14" t="s">
        <v>167</v>
      </c>
      <c r="BE745" s="227">
        <f>IF(N745="základní",J745,0)</f>
        <v>0</v>
      </c>
      <c r="BF745" s="227">
        <f>IF(N745="snížená",J745,0)</f>
        <v>0</v>
      </c>
      <c r="BG745" s="227">
        <f>IF(N745="zákl. přenesená",J745,0)</f>
        <v>0</v>
      </c>
      <c r="BH745" s="227">
        <f>IF(N745="sníž. přenesená",J745,0)</f>
        <v>0</v>
      </c>
      <c r="BI745" s="227">
        <f>IF(N745="nulová",J745,0)</f>
        <v>0</v>
      </c>
      <c r="BJ745" s="14" t="s">
        <v>85</v>
      </c>
      <c r="BK745" s="227">
        <f>ROUND(I745*H745,2)</f>
        <v>0</v>
      </c>
      <c r="BL745" s="14" t="s">
        <v>233</v>
      </c>
      <c r="BM745" s="226" t="s">
        <v>2149</v>
      </c>
    </row>
    <row r="746" s="2" customFormat="1" ht="14.4" customHeight="1">
      <c r="A746" s="35"/>
      <c r="B746" s="36"/>
      <c r="C746" s="228" t="s">
        <v>2150</v>
      </c>
      <c r="D746" s="228" t="s">
        <v>225</v>
      </c>
      <c r="E746" s="229" t="s">
        <v>2151</v>
      </c>
      <c r="F746" s="230" t="s">
        <v>2152</v>
      </c>
      <c r="G746" s="231" t="s">
        <v>186</v>
      </c>
      <c r="H746" s="232">
        <v>301.94900000000001</v>
      </c>
      <c r="I746" s="233"/>
      <c r="J746" s="234">
        <f>ROUND(I746*H746,2)</f>
        <v>0</v>
      </c>
      <c r="K746" s="230" t="s">
        <v>173</v>
      </c>
      <c r="L746" s="235"/>
      <c r="M746" s="236" t="s">
        <v>1</v>
      </c>
      <c r="N746" s="237" t="s">
        <v>42</v>
      </c>
      <c r="O746" s="88"/>
      <c r="P746" s="224">
        <f>O746*H746</f>
        <v>0</v>
      </c>
      <c r="Q746" s="224">
        <v>0.0118</v>
      </c>
      <c r="R746" s="224">
        <f>Q746*H746</f>
        <v>3.5629982</v>
      </c>
      <c r="S746" s="224">
        <v>0</v>
      </c>
      <c r="T746" s="225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26" t="s">
        <v>297</v>
      </c>
      <c r="AT746" s="226" t="s">
        <v>225</v>
      </c>
      <c r="AU746" s="226" t="s">
        <v>87</v>
      </c>
      <c r="AY746" s="14" t="s">
        <v>167</v>
      </c>
      <c r="BE746" s="227">
        <f>IF(N746="základní",J746,0)</f>
        <v>0</v>
      </c>
      <c r="BF746" s="227">
        <f>IF(N746="snížená",J746,0)</f>
        <v>0</v>
      </c>
      <c r="BG746" s="227">
        <f>IF(N746="zákl. přenesená",J746,0)</f>
        <v>0</v>
      </c>
      <c r="BH746" s="227">
        <f>IF(N746="sníž. přenesená",J746,0)</f>
        <v>0</v>
      </c>
      <c r="BI746" s="227">
        <f>IF(N746="nulová",J746,0)</f>
        <v>0</v>
      </c>
      <c r="BJ746" s="14" t="s">
        <v>85</v>
      </c>
      <c r="BK746" s="227">
        <f>ROUND(I746*H746,2)</f>
        <v>0</v>
      </c>
      <c r="BL746" s="14" t="s">
        <v>233</v>
      </c>
      <c r="BM746" s="226" t="s">
        <v>2153</v>
      </c>
    </row>
    <row r="747" s="2" customFormat="1">
      <c r="A747" s="35"/>
      <c r="B747" s="36"/>
      <c r="C747" s="37"/>
      <c r="D747" s="238" t="s">
        <v>371</v>
      </c>
      <c r="E747" s="37"/>
      <c r="F747" s="239" t="s">
        <v>2154</v>
      </c>
      <c r="G747" s="37"/>
      <c r="H747" s="37"/>
      <c r="I747" s="240"/>
      <c r="J747" s="37"/>
      <c r="K747" s="37"/>
      <c r="L747" s="41"/>
      <c r="M747" s="241"/>
      <c r="N747" s="242"/>
      <c r="O747" s="88"/>
      <c r="P747" s="88"/>
      <c r="Q747" s="88"/>
      <c r="R747" s="88"/>
      <c r="S747" s="88"/>
      <c r="T747" s="89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T747" s="14" t="s">
        <v>371</v>
      </c>
      <c r="AU747" s="14" t="s">
        <v>87</v>
      </c>
    </row>
    <row r="748" s="2" customFormat="1" ht="14.4" customHeight="1">
      <c r="A748" s="35"/>
      <c r="B748" s="36"/>
      <c r="C748" s="215" t="s">
        <v>2155</v>
      </c>
      <c r="D748" s="215" t="s">
        <v>169</v>
      </c>
      <c r="E748" s="216" t="s">
        <v>2156</v>
      </c>
      <c r="F748" s="217" t="s">
        <v>2157</v>
      </c>
      <c r="G748" s="218" t="s">
        <v>186</v>
      </c>
      <c r="H748" s="219">
        <v>9</v>
      </c>
      <c r="I748" s="220"/>
      <c r="J748" s="221">
        <f>ROUND(I748*H748,2)</f>
        <v>0</v>
      </c>
      <c r="K748" s="217" t="s">
        <v>173</v>
      </c>
      <c r="L748" s="41"/>
      <c r="M748" s="222" t="s">
        <v>1</v>
      </c>
      <c r="N748" s="223" t="s">
        <v>42</v>
      </c>
      <c r="O748" s="88"/>
      <c r="P748" s="224">
        <f>O748*H748</f>
        <v>0</v>
      </c>
      <c r="Q748" s="224">
        <v>0.00058</v>
      </c>
      <c r="R748" s="224">
        <f>Q748*H748</f>
        <v>0.0052199999999999998</v>
      </c>
      <c r="S748" s="224">
        <v>0</v>
      </c>
      <c r="T748" s="225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26" t="s">
        <v>233</v>
      </c>
      <c r="AT748" s="226" t="s">
        <v>169</v>
      </c>
      <c r="AU748" s="226" t="s">
        <v>87</v>
      </c>
      <c r="AY748" s="14" t="s">
        <v>167</v>
      </c>
      <c r="BE748" s="227">
        <f>IF(N748="základní",J748,0)</f>
        <v>0</v>
      </c>
      <c r="BF748" s="227">
        <f>IF(N748="snížená",J748,0)</f>
        <v>0</v>
      </c>
      <c r="BG748" s="227">
        <f>IF(N748="zákl. přenesená",J748,0)</f>
        <v>0</v>
      </c>
      <c r="BH748" s="227">
        <f>IF(N748="sníž. přenesená",J748,0)</f>
        <v>0</v>
      </c>
      <c r="BI748" s="227">
        <f>IF(N748="nulová",J748,0)</f>
        <v>0</v>
      </c>
      <c r="BJ748" s="14" t="s">
        <v>85</v>
      </c>
      <c r="BK748" s="227">
        <f>ROUND(I748*H748,2)</f>
        <v>0</v>
      </c>
      <c r="BL748" s="14" t="s">
        <v>233</v>
      </c>
      <c r="BM748" s="226" t="s">
        <v>2158</v>
      </c>
    </row>
    <row r="749" s="2" customFormat="1" ht="14.4" customHeight="1">
      <c r="A749" s="35"/>
      <c r="B749" s="36"/>
      <c r="C749" s="228" t="s">
        <v>2159</v>
      </c>
      <c r="D749" s="228" t="s">
        <v>225</v>
      </c>
      <c r="E749" s="229" t="s">
        <v>2160</v>
      </c>
      <c r="F749" s="230" t="s">
        <v>2161</v>
      </c>
      <c r="G749" s="231" t="s">
        <v>186</v>
      </c>
      <c r="H749" s="232">
        <v>10</v>
      </c>
      <c r="I749" s="233"/>
      <c r="J749" s="234">
        <f>ROUND(I749*H749,2)</f>
        <v>0</v>
      </c>
      <c r="K749" s="230" t="s">
        <v>173</v>
      </c>
      <c r="L749" s="235"/>
      <c r="M749" s="236" t="s">
        <v>1</v>
      </c>
      <c r="N749" s="237" t="s">
        <v>42</v>
      </c>
      <c r="O749" s="88"/>
      <c r="P749" s="224">
        <f>O749*H749</f>
        <v>0</v>
      </c>
      <c r="Q749" s="224">
        <v>0.0074999999999999997</v>
      </c>
      <c r="R749" s="224">
        <f>Q749*H749</f>
        <v>0.074999999999999997</v>
      </c>
      <c r="S749" s="224">
        <v>0</v>
      </c>
      <c r="T749" s="225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226" t="s">
        <v>297</v>
      </c>
      <c r="AT749" s="226" t="s">
        <v>225</v>
      </c>
      <c r="AU749" s="226" t="s">
        <v>87</v>
      </c>
      <c r="AY749" s="14" t="s">
        <v>167</v>
      </c>
      <c r="BE749" s="227">
        <f>IF(N749="základní",J749,0)</f>
        <v>0</v>
      </c>
      <c r="BF749" s="227">
        <f>IF(N749="snížená",J749,0)</f>
        <v>0</v>
      </c>
      <c r="BG749" s="227">
        <f>IF(N749="zákl. přenesená",J749,0)</f>
        <v>0</v>
      </c>
      <c r="BH749" s="227">
        <f>IF(N749="sníž. přenesená",J749,0)</f>
        <v>0</v>
      </c>
      <c r="BI749" s="227">
        <f>IF(N749="nulová",J749,0)</f>
        <v>0</v>
      </c>
      <c r="BJ749" s="14" t="s">
        <v>85</v>
      </c>
      <c r="BK749" s="227">
        <f>ROUND(I749*H749,2)</f>
        <v>0</v>
      </c>
      <c r="BL749" s="14" t="s">
        <v>233</v>
      </c>
      <c r="BM749" s="226" t="s">
        <v>2162</v>
      </c>
    </row>
    <row r="750" s="2" customFormat="1" ht="14.4" customHeight="1">
      <c r="A750" s="35"/>
      <c r="B750" s="36"/>
      <c r="C750" s="215" t="s">
        <v>2163</v>
      </c>
      <c r="D750" s="215" t="s">
        <v>169</v>
      </c>
      <c r="E750" s="216" t="s">
        <v>2164</v>
      </c>
      <c r="F750" s="217" t="s">
        <v>2165</v>
      </c>
      <c r="G750" s="218" t="s">
        <v>178</v>
      </c>
      <c r="H750" s="219">
        <v>32.950000000000003</v>
      </c>
      <c r="I750" s="220"/>
      <c r="J750" s="221">
        <f>ROUND(I750*H750,2)</f>
        <v>0</v>
      </c>
      <c r="K750" s="217" t="s">
        <v>173</v>
      </c>
      <c r="L750" s="41"/>
      <c r="M750" s="222" t="s">
        <v>1</v>
      </c>
      <c r="N750" s="223" t="s">
        <v>42</v>
      </c>
      <c r="O750" s="88"/>
      <c r="P750" s="224">
        <f>O750*H750</f>
        <v>0</v>
      </c>
      <c r="Q750" s="224">
        <v>0.00055000000000000003</v>
      </c>
      <c r="R750" s="224">
        <f>Q750*H750</f>
        <v>0.018122500000000003</v>
      </c>
      <c r="S750" s="224">
        <v>0</v>
      </c>
      <c r="T750" s="225">
        <f>S750*H750</f>
        <v>0</v>
      </c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R750" s="226" t="s">
        <v>233</v>
      </c>
      <c r="AT750" s="226" t="s">
        <v>169</v>
      </c>
      <c r="AU750" s="226" t="s">
        <v>87</v>
      </c>
      <c r="AY750" s="14" t="s">
        <v>167</v>
      </c>
      <c r="BE750" s="227">
        <f>IF(N750="základní",J750,0)</f>
        <v>0</v>
      </c>
      <c r="BF750" s="227">
        <f>IF(N750="snížená",J750,0)</f>
        <v>0</v>
      </c>
      <c r="BG750" s="227">
        <f>IF(N750="zákl. přenesená",J750,0)</f>
        <v>0</v>
      </c>
      <c r="BH750" s="227">
        <f>IF(N750="sníž. přenesená",J750,0)</f>
        <v>0</v>
      </c>
      <c r="BI750" s="227">
        <f>IF(N750="nulová",J750,0)</f>
        <v>0</v>
      </c>
      <c r="BJ750" s="14" t="s">
        <v>85</v>
      </c>
      <c r="BK750" s="227">
        <f>ROUND(I750*H750,2)</f>
        <v>0</v>
      </c>
      <c r="BL750" s="14" t="s">
        <v>233</v>
      </c>
      <c r="BM750" s="226" t="s">
        <v>2166</v>
      </c>
    </row>
    <row r="751" s="2" customFormat="1" ht="14.4" customHeight="1">
      <c r="A751" s="35"/>
      <c r="B751" s="36"/>
      <c r="C751" s="215" t="s">
        <v>2167</v>
      </c>
      <c r="D751" s="215" t="s">
        <v>169</v>
      </c>
      <c r="E751" s="216" t="s">
        <v>2168</v>
      </c>
      <c r="F751" s="217" t="s">
        <v>2169</v>
      </c>
      <c r="G751" s="218" t="s">
        <v>178</v>
      </c>
      <c r="H751" s="219">
        <v>141.94999999999999</v>
      </c>
      <c r="I751" s="220"/>
      <c r="J751" s="221">
        <f>ROUND(I751*H751,2)</f>
        <v>0</v>
      </c>
      <c r="K751" s="217" t="s">
        <v>173</v>
      </c>
      <c r="L751" s="41"/>
      <c r="M751" s="222" t="s">
        <v>1</v>
      </c>
      <c r="N751" s="223" t="s">
        <v>42</v>
      </c>
      <c r="O751" s="88"/>
      <c r="P751" s="224">
        <f>O751*H751</f>
        <v>0</v>
      </c>
      <c r="Q751" s="224">
        <v>0.00050000000000000001</v>
      </c>
      <c r="R751" s="224">
        <f>Q751*H751</f>
        <v>0.070974999999999996</v>
      </c>
      <c r="S751" s="224">
        <v>0</v>
      </c>
      <c r="T751" s="225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26" t="s">
        <v>233</v>
      </c>
      <c r="AT751" s="226" t="s">
        <v>169</v>
      </c>
      <c r="AU751" s="226" t="s">
        <v>87</v>
      </c>
      <c r="AY751" s="14" t="s">
        <v>167</v>
      </c>
      <c r="BE751" s="227">
        <f>IF(N751="základní",J751,0)</f>
        <v>0</v>
      </c>
      <c r="BF751" s="227">
        <f>IF(N751="snížená",J751,0)</f>
        <v>0</v>
      </c>
      <c r="BG751" s="227">
        <f>IF(N751="zákl. přenesená",J751,0)</f>
        <v>0</v>
      </c>
      <c r="BH751" s="227">
        <f>IF(N751="sníž. přenesená",J751,0)</f>
        <v>0</v>
      </c>
      <c r="BI751" s="227">
        <f>IF(N751="nulová",J751,0)</f>
        <v>0</v>
      </c>
      <c r="BJ751" s="14" t="s">
        <v>85</v>
      </c>
      <c r="BK751" s="227">
        <f>ROUND(I751*H751,2)</f>
        <v>0</v>
      </c>
      <c r="BL751" s="14" t="s">
        <v>233</v>
      </c>
      <c r="BM751" s="226" t="s">
        <v>2170</v>
      </c>
    </row>
    <row r="752" s="2" customFormat="1" ht="14.4" customHeight="1">
      <c r="A752" s="35"/>
      <c r="B752" s="36"/>
      <c r="C752" s="215" t="s">
        <v>2171</v>
      </c>
      <c r="D752" s="215" t="s">
        <v>169</v>
      </c>
      <c r="E752" s="216" t="s">
        <v>2172</v>
      </c>
      <c r="F752" s="217" t="s">
        <v>2173</v>
      </c>
      <c r="G752" s="218" t="s">
        <v>178</v>
      </c>
      <c r="H752" s="219">
        <v>174.90000000000001</v>
      </c>
      <c r="I752" s="220"/>
      <c r="J752" s="221">
        <f>ROUND(I752*H752,2)</f>
        <v>0</v>
      </c>
      <c r="K752" s="217" t="s">
        <v>173</v>
      </c>
      <c r="L752" s="41"/>
      <c r="M752" s="222" t="s">
        <v>1</v>
      </c>
      <c r="N752" s="223" t="s">
        <v>42</v>
      </c>
      <c r="O752" s="88"/>
      <c r="P752" s="224">
        <f>O752*H752</f>
        <v>0</v>
      </c>
      <c r="Q752" s="224">
        <v>3.0000000000000001E-05</v>
      </c>
      <c r="R752" s="224">
        <f>Q752*H752</f>
        <v>0.0052469999999999999</v>
      </c>
      <c r="S752" s="224">
        <v>0</v>
      </c>
      <c r="T752" s="225">
        <f>S752*H752</f>
        <v>0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226" t="s">
        <v>233</v>
      </c>
      <c r="AT752" s="226" t="s">
        <v>169</v>
      </c>
      <c r="AU752" s="226" t="s">
        <v>87</v>
      </c>
      <c r="AY752" s="14" t="s">
        <v>167</v>
      </c>
      <c r="BE752" s="227">
        <f>IF(N752="základní",J752,0)</f>
        <v>0</v>
      </c>
      <c r="BF752" s="227">
        <f>IF(N752="snížená",J752,0)</f>
        <v>0</v>
      </c>
      <c r="BG752" s="227">
        <f>IF(N752="zákl. přenesená",J752,0)</f>
        <v>0</v>
      </c>
      <c r="BH752" s="227">
        <f>IF(N752="sníž. přenesená",J752,0)</f>
        <v>0</v>
      </c>
      <c r="BI752" s="227">
        <f>IF(N752="nulová",J752,0)</f>
        <v>0</v>
      </c>
      <c r="BJ752" s="14" t="s">
        <v>85</v>
      </c>
      <c r="BK752" s="227">
        <f>ROUND(I752*H752,2)</f>
        <v>0</v>
      </c>
      <c r="BL752" s="14" t="s">
        <v>233</v>
      </c>
      <c r="BM752" s="226" t="s">
        <v>2174</v>
      </c>
    </row>
    <row r="753" s="2" customFormat="1" ht="14.4" customHeight="1">
      <c r="A753" s="35"/>
      <c r="B753" s="36"/>
      <c r="C753" s="215" t="s">
        <v>2175</v>
      </c>
      <c r="D753" s="215" t="s">
        <v>169</v>
      </c>
      <c r="E753" s="216" t="s">
        <v>2176</v>
      </c>
      <c r="F753" s="217" t="s">
        <v>2177</v>
      </c>
      <c r="G753" s="218" t="s">
        <v>321</v>
      </c>
      <c r="H753" s="219">
        <v>41</v>
      </c>
      <c r="I753" s="220"/>
      <c r="J753" s="221">
        <f>ROUND(I753*H753,2)</f>
        <v>0</v>
      </c>
      <c r="K753" s="217" t="s">
        <v>173</v>
      </c>
      <c r="L753" s="41"/>
      <c r="M753" s="222" t="s">
        <v>1</v>
      </c>
      <c r="N753" s="223" t="s">
        <v>42</v>
      </c>
      <c r="O753" s="88"/>
      <c r="P753" s="224">
        <f>O753*H753</f>
        <v>0</v>
      </c>
      <c r="Q753" s="224">
        <v>0</v>
      </c>
      <c r="R753" s="224">
        <f>Q753*H753</f>
        <v>0</v>
      </c>
      <c r="S753" s="224">
        <v>0</v>
      </c>
      <c r="T753" s="225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226" t="s">
        <v>233</v>
      </c>
      <c r="AT753" s="226" t="s">
        <v>169</v>
      </c>
      <c r="AU753" s="226" t="s">
        <v>87</v>
      </c>
      <c r="AY753" s="14" t="s">
        <v>167</v>
      </c>
      <c r="BE753" s="227">
        <f>IF(N753="základní",J753,0)</f>
        <v>0</v>
      </c>
      <c r="BF753" s="227">
        <f>IF(N753="snížená",J753,0)</f>
        <v>0</v>
      </c>
      <c r="BG753" s="227">
        <f>IF(N753="zákl. přenesená",J753,0)</f>
        <v>0</v>
      </c>
      <c r="BH753" s="227">
        <f>IF(N753="sníž. přenesená",J753,0)</f>
        <v>0</v>
      </c>
      <c r="BI753" s="227">
        <f>IF(N753="nulová",J753,0)</f>
        <v>0</v>
      </c>
      <c r="BJ753" s="14" t="s">
        <v>85</v>
      </c>
      <c r="BK753" s="227">
        <f>ROUND(I753*H753,2)</f>
        <v>0</v>
      </c>
      <c r="BL753" s="14" t="s">
        <v>233</v>
      </c>
      <c r="BM753" s="226" t="s">
        <v>2178</v>
      </c>
    </row>
    <row r="754" s="2" customFormat="1" ht="14.4" customHeight="1">
      <c r="A754" s="35"/>
      <c r="B754" s="36"/>
      <c r="C754" s="215" t="s">
        <v>2179</v>
      </c>
      <c r="D754" s="215" t="s">
        <v>169</v>
      </c>
      <c r="E754" s="216" t="s">
        <v>2180</v>
      </c>
      <c r="F754" s="217" t="s">
        <v>2181</v>
      </c>
      <c r="G754" s="218" t="s">
        <v>321</v>
      </c>
      <c r="H754" s="219">
        <v>16</v>
      </c>
      <c r="I754" s="220"/>
      <c r="J754" s="221">
        <f>ROUND(I754*H754,2)</f>
        <v>0</v>
      </c>
      <c r="K754" s="217" t="s">
        <v>173</v>
      </c>
      <c r="L754" s="41"/>
      <c r="M754" s="222" t="s">
        <v>1</v>
      </c>
      <c r="N754" s="223" t="s">
        <v>42</v>
      </c>
      <c r="O754" s="88"/>
      <c r="P754" s="224">
        <f>O754*H754</f>
        <v>0</v>
      </c>
      <c r="Q754" s="224">
        <v>0</v>
      </c>
      <c r="R754" s="224">
        <f>Q754*H754</f>
        <v>0</v>
      </c>
      <c r="S754" s="224">
        <v>0</v>
      </c>
      <c r="T754" s="225">
        <f>S754*H754</f>
        <v>0</v>
      </c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R754" s="226" t="s">
        <v>233</v>
      </c>
      <c r="AT754" s="226" t="s">
        <v>169</v>
      </c>
      <c r="AU754" s="226" t="s">
        <v>87</v>
      </c>
      <c r="AY754" s="14" t="s">
        <v>167</v>
      </c>
      <c r="BE754" s="227">
        <f>IF(N754="základní",J754,0)</f>
        <v>0</v>
      </c>
      <c r="BF754" s="227">
        <f>IF(N754="snížená",J754,0)</f>
        <v>0</v>
      </c>
      <c r="BG754" s="227">
        <f>IF(N754="zákl. přenesená",J754,0)</f>
        <v>0</v>
      </c>
      <c r="BH754" s="227">
        <f>IF(N754="sníž. přenesená",J754,0)</f>
        <v>0</v>
      </c>
      <c r="BI754" s="227">
        <f>IF(N754="nulová",J754,0)</f>
        <v>0</v>
      </c>
      <c r="BJ754" s="14" t="s">
        <v>85</v>
      </c>
      <c r="BK754" s="227">
        <f>ROUND(I754*H754,2)</f>
        <v>0</v>
      </c>
      <c r="BL754" s="14" t="s">
        <v>233</v>
      </c>
      <c r="BM754" s="226" t="s">
        <v>2182</v>
      </c>
    </row>
    <row r="755" s="2" customFormat="1" ht="14.4" customHeight="1">
      <c r="A755" s="35"/>
      <c r="B755" s="36"/>
      <c r="C755" s="215" t="s">
        <v>2183</v>
      </c>
      <c r="D755" s="215" t="s">
        <v>169</v>
      </c>
      <c r="E755" s="216" t="s">
        <v>2184</v>
      </c>
      <c r="F755" s="217" t="s">
        <v>2185</v>
      </c>
      <c r="G755" s="218" t="s">
        <v>321</v>
      </c>
      <c r="H755" s="219">
        <v>8</v>
      </c>
      <c r="I755" s="220"/>
      <c r="J755" s="221">
        <f>ROUND(I755*H755,2)</f>
        <v>0</v>
      </c>
      <c r="K755" s="217" t="s">
        <v>173</v>
      </c>
      <c r="L755" s="41"/>
      <c r="M755" s="222" t="s">
        <v>1</v>
      </c>
      <c r="N755" s="223" t="s">
        <v>42</v>
      </c>
      <c r="O755" s="88"/>
      <c r="P755" s="224">
        <f>O755*H755</f>
        <v>0</v>
      </c>
      <c r="Q755" s="224">
        <v>0</v>
      </c>
      <c r="R755" s="224">
        <f>Q755*H755</f>
        <v>0</v>
      </c>
      <c r="S755" s="224">
        <v>0</v>
      </c>
      <c r="T755" s="225">
        <f>S755*H755</f>
        <v>0</v>
      </c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R755" s="226" t="s">
        <v>233</v>
      </c>
      <c r="AT755" s="226" t="s">
        <v>169</v>
      </c>
      <c r="AU755" s="226" t="s">
        <v>87</v>
      </c>
      <c r="AY755" s="14" t="s">
        <v>167</v>
      </c>
      <c r="BE755" s="227">
        <f>IF(N755="základní",J755,0)</f>
        <v>0</v>
      </c>
      <c r="BF755" s="227">
        <f>IF(N755="snížená",J755,0)</f>
        <v>0</v>
      </c>
      <c r="BG755" s="227">
        <f>IF(N755="zákl. přenesená",J755,0)</f>
        <v>0</v>
      </c>
      <c r="BH755" s="227">
        <f>IF(N755="sníž. přenesená",J755,0)</f>
        <v>0</v>
      </c>
      <c r="BI755" s="227">
        <f>IF(N755="nulová",J755,0)</f>
        <v>0</v>
      </c>
      <c r="BJ755" s="14" t="s">
        <v>85</v>
      </c>
      <c r="BK755" s="227">
        <f>ROUND(I755*H755,2)</f>
        <v>0</v>
      </c>
      <c r="BL755" s="14" t="s">
        <v>233</v>
      </c>
      <c r="BM755" s="226" t="s">
        <v>2186</v>
      </c>
    </row>
    <row r="756" s="2" customFormat="1" ht="14.4" customHeight="1">
      <c r="A756" s="35"/>
      <c r="B756" s="36"/>
      <c r="C756" s="215" t="s">
        <v>2187</v>
      </c>
      <c r="D756" s="215" t="s">
        <v>169</v>
      </c>
      <c r="E756" s="216" t="s">
        <v>2188</v>
      </c>
      <c r="F756" s="217" t="s">
        <v>2189</v>
      </c>
      <c r="G756" s="218" t="s">
        <v>228</v>
      </c>
      <c r="H756" s="219">
        <v>5.4649999999999999</v>
      </c>
      <c r="I756" s="220"/>
      <c r="J756" s="221">
        <f>ROUND(I756*H756,2)</f>
        <v>0</v>
      </c>
      <c r="K756" s="217" t="s">
        <v>173</v>
      </c>
      <c r="L756" s="41"/>
      <c r="M756" s="222" t="s">
        <v>1</v>
      </c>
      <c r="N756" s="223" t="s">
        <v>42</v>
      </c>
      <c r="O756" s="88"/>
      <c r="P756" s="224">
        <f>O756*H756</f>
        <v>0</v>
      </c>
      <c r="Q756" s="224">
        <v>0</v>
      </c>
      <c r="R756" s="224">
        <f>Q756*H756</f>
        <v>0</v>
      </c>
      <c r="S756" s="224">
        <v>0</v>
      </c>
      <c r="T756" s="225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26" t="s">
        <v>233</v>
      </c>
      <c r="AT756" s="226" t="s">
        <v>169</v>
      </c>
      <c r="AU756" s="226" t="s">
        <v>87</v>
      </c>
      <c r="AY756" s="14" t="s">
        <v>167</v>
      </c>
      <c r="BE756" s="227">
        <f>IF(N756="základní",J756,0)</f>
        <v>0</v>
      </c>
      <c r="BF756" s="227">
        <f>IF(N756="snížená",J756,0)</f>
        <v>0</v>
      </c>
      <c r="BG756" s="227">
        <f>IF(N756="zákl. přenesená",J756,0)</f>
        <v>0</v>
      </c>
      <c r="BH756" s="227">
        <f>IF(N756="sníž. přenesená",J756,0)</f>
        <v>0</v>
      </c>
      <c r="BI756" s="227">
        <f>IF(N756="nulová",J756,0)</f>
        <v>0</v>
      </c>
      <c r="BJ756" s="14" t="s">
        <v>85</v>
      </c>
      <c r="BK756" s="227">
        <f>ROUND(I756*H756,2)</f>
        <v>0</v>
      </c>
      <c r="BL756" s="14" t="s">
        <v>233</v>
      </c>
      <c r="BM756" s="226" t="s">
        <v>2190</v>
      </c>
    </row>
    <row r="757" s="12" customFormat="1" ht="22.8" customHeight="1">
      <c r="A757" s="12"/>
      <c r="B757" s="199"/>
      <c r="C757" s="200"/>
      <c r="D757" s="201" t="s">
        <v>76</v>
      </c>
      <c r="E757" s="213" t="s">
        <v>2191</v>
      </c>
      <c r="F757" s="213" t="s">
        <v>2192</v>
      </c>
      <c r="G757" s="200"/>
      <c r="H757" s="200"/>
      <c r="I757" s="203"/>
      <c r="J757" s="214">
        <f>BK757</f>
        <v>0</v>
      </c>
      <c r="K757" s="200"/>
      <c r="L757" s="205"/>
      <c r="M757" s="206"/>
      <c r="N757" s="207"/>
      <c r="O757" s="207"/>
      <c r="P757" s="208">
        <f>SUM(P758:P767)</f>
        <v>0</v>
      </c>
      <c r="Q757" s="207"/>
      <c r="R757" s="208">
        <f>SUM(R758:R767)</f>
        <v>0.67621091999999994</v>
      </c>
      <c r="S757" s="207"/>
      <c r="T757" s="209">
        <f>SUM(T758:T767)</f>
        <v>0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210" t="s">
        <v>87</v>
      </c>
      <c r="AT757" s="211" t="s">
        <v>76</v>
      </c>
      <c r="AU757" s="211" t="s">
        <v>85</v>
      </c>
      <c r="AY757" s="210" t="s">
        <v>167</v>
      </c>
      <c r="BK757" s="212">
        <f>SUM(BK758:BK767)</f>
        <v>0</v>
      </c>
    </row>
    <row r="758" s="2" customFormat="1" ht="14.4" customHeight="1">
      <c r="A758" s="35"/>
      <c r="B758" s="36"/>
      <c r="C758" s="215" t="s">
        <v>2193</v>
      </c>
      <c r="D758" s="215" t="s">
        <v>169</v>
      </c>
      <c r="E758" s="216" t="s">
        <v>2194</v>
      </c>
      <c r="F758" s="217" t="s">
        <v>2195</v>
      </c>
      <c r="G758" s="218" t="s">
        <v>186</v>
      </c>
      <c r="H758" s="219">
        <v>113.425</v>
      </c>
      <c r="I758" s="220"/>
      <c r="J758" s="221">
        <f>ROUND(I758*H758,2)</f>
        <v>0</v>
      </c>
      <c r="K758" s="217" t="s">
        <v>173</v>
      </c>
      <c r="L758" s="41"/>
      <c r="M758" s="222" t="s">
        <v>1</v>
      </c>
      <c r="N758" s="223" t="s">
        <v>42</v>
      </c>
      <c r="O758" s="88"/>
      <c r="P758" s="224">
        <f>O758*H758</f>
        <v>0</v>
      </c>
      <c r="Q758" s="224">
        <v>0</v>
      </c>
      <c r="R758" s="224">
        <f>Q758*H758</f>
        <v>0</v>
      </c>
      <c r="S758" s="224">
        <v>0</v>
      </c>
      <c r="T758" s="225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226" t="s">
        <v>233</v>
      </c>
      <c r="AT758" s="226" t="s">
        <v>169</v>
      </c>
      <c r="AU758" s="226" t="s">
        <v>87</v>
      </c>
      <c r="AY758" s="14" t="s">
        <v>167</v>
      </c>
      <c r="BE758" s="227">
        <f>IF(N758="základní",J758,0)</f>
        <v>0</v>
      </c>
      <c r="BF758" s="227">
        <f>IF(N758="snížená",J758,0)</f>
        <v>0</v>
      </c>
      <c r="BG758" s="227">
        <f>IF(N758="zákl. přenesená",J758,0)</f>
        <v>0</v>
      </c>
      <c r="BH758" s="227">
        <f>IF(N758="sníž. přenesená",J758,0)</f>
        <v>0</v>
      </c>
      <c r="BI758" s="227">
        <f>IF(N758="nulová",J758,0)</f>
        <v>0</v>
      </c>
      <c r="BJ758" s="14" t="s">
        <v>85</v>
      </c>
      <c r="BK758" s="227">
        <f>ROUND(I758*H758,2)</f>
        <v>0</v>
      </c>
      <c r="BL758" s="14" t="s">
        <v>233</v>
      </c>
      <c r="BM758" s="226" t="s">
        <v>2196</v>
      </c>
    </row>
    <row r="759" s="2" customFormat="1" ht="14.4" customHeight="1">
      <c r="A759" s="35"/>
      <c r="B759" s="36"/>
      <c r="C759" s="228" t="s">
        <v>2197</v>
      </c>
      <c r="D759" s="228" t="s">
        <v>225</v>
      </c>
      <c r="E759" s="229" t="s">
        <v>2198</v>
      </c>
      <c r="F759" s="230" t="s">
        <v>2199</v>
      </c>
      <c r="G759" s="231" t="s">
        <v>186</v>
      </c>
      <c r="H759" s="232">
        <v>119.096</v>
      </c>
      <c r="I759" s="233"/>
      <c r="J759" s="234">
        <f>ROUND(I759*H759,2)</f>
        <v>0</v>
      </c>
      <c r="K759" s="230" t="s">
        <v>173</v>
      </c>
      <c r="L759" s="235"/>
      <c r="M759" s="236" t="s">
        <v>1</v>
      </c>
      <c r="N759" s="237" t="s">
        <v>42</v>
      </c>
      <c r="O759" s="88"/>
      <c r="P759" s="224">
        <f>O759*H759</f>
        <v>0</v>
      </c>
      <c r="Q759" s="224">
        <v>5.0000000000000002E-05</v>
      </c>
      <c r="R759" s="224">
        <f>Q759*H759</f>
        <v>0.0059548000000000005</v>
      </c>
      <c r="S759" s="224">
        <v>0</v>
      </c>
      <c r="T759" s="225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26" t="s">
        <v>297</v>
      </c>
      <c r="AT759" s="226" t="s">
        <v>225</v>
      </c>
      <c r="AU759" s="226" t="s">
        <v>87</v>
      </c>
      <c r="AY759" s="14" t="s">
        <v>167</v>
      </c>
      <c r="BE759" s="227">
        <f>IF(N759="základní",J759,0)</f>
        <v>0</v>
      </c>
      <c r="BF759" s="227">
        <f>IF(N759="snížená",J759,0)</f>
        <v>0</v>
      </c>
      <c r="BG759" s="227">
        <f>IF(N759="zákl. přenesená",J759,0)</f>
        <v>0</v>
      </c>
      <c r="BH759" s="227">
        <f>IF(N759="sníž. přenesená",J759,0)</f>
        <v>0</v>
      </c>
      <c r="BI759" s="227">
        <f>IF(N759="nulová",J759,0)</f>
        <v>0</v>
      </c>
      <c r="BJ759" s="14" t="s">
        <v>85</v>
      </c>
      <c r="BK759" s="227">
        <f>ROUND(I759*H759,2)</f>
        <v>0</v>
      </c>
      <c r="BL759" s="14" t="s">
        <v>233</v>
      </c>
      <c r="BM759" s="226" t="s">
        <v>2200</v>
      </c>
    </row>
    <row r="760" s="2" customFormat="1" ht="14.4" customHeight="1">
      <c r="A760" s="35"/>
      <c r="B760" s="36"/>
      <c r="C760" s="215" t="s">
        <v>2201</v>
      </c>
      <c r="D760" s="215" t="s">
        <v>169</v>
      </c>
      <c r="E760" s="216" t="s">
        <v>2202</v>
      </c>
      <c r="F760" s="217" t="s">
        <v>2203</v>
      </c>
      <c r="G760" s="218" t="s">
        <v>186</v>
      </c>
      <c r="H760" s="219">
        <v>50</v>
      </c>
      <c r="I760" s="220"/>
      <c r="J760" s="221">
        <f>ROUND(I760*H760,2)</f>
        <v>0</v>
      </c>
      <c r="K760" s="217" t="s">
        <v>173</v>
      </c>
      <c r="L760" s="41"/>
      <c r="M760" s="222" t="s">
        <v>1</v>
      </c>
      <c r="N760" s="223" t="s">
        <v>42</v>
      </c>
      <c r="O760" s="88"/>
      <c r="P760" s="224">
        <f>O760*H760</f>
        <v>0</v>
      </c>
      <c r="Q760" s="224">
        <v>0</v>
      </c>
      <c r="R760" s="224">
        <f>Q760*H760</f>
        <v>0</v>
      </c>
      <c r="S760" s="224">
        <v>0</v>
      </c>
      <c r="T760" s="225">
        <f>S760*H760</f>
        <v>0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26" t="s">
        <v>233</v>
      </c>
      <c r="AT760" s="226" t="s">
        <v>169</v>
      </c>
      <c r="AU760" s="226" t="s">
        <v>87</v>
      </c>
      <c r="AY760" s="14" t="s">
        <v>167</v>
      </c>
      <c r="BE760" s="227">
        <f>IF(N760="základní",J760,0)</f>
        <v>0</v>
      </c>
      <c r="BF760" s="227">
        <f>IF(N760="snížená",J760,0)</f>
        <v>0</v>
      </c>
      <c r="BG760" s="227">
        <f>IF(N760="zákl. přenesená",J760,0)</f>
        <v>0</v>
      </c>
      <c r="BH760" s="227">
        <f>IF(N760="sníž. přenesená",J760,0)</f>
        <v>0</v>
      </c>
      <c r="BI760" s="227">
        <f>IF(N760="nulová",J760,0)</f>
        <v>0</v>
      </c>
      <c r="BJ760" s="14" t="s">
        <v>85</v>
      </c>
      <c r="BK760" s="227">
        <f>ROUND(I760*H760,2)</f>
        <v>0</v>
      </c>
      <c r="BL760" s="14" t="s">
        <v>233</v>
      </c>
      <c r="BM760" s="226" t="s">
        <v>2204</v>
      </c>
    </row>
    <row r="761" s="2" customFormat="1" ht="14.4" customHeight="1">
      <c r="A761" s="35"/>
      <c r="B761" s="36"/>
      <c r="C761" s="215" t="s">
        <v>2205</v>
      </c>
      <c r="D761" s="215" t="s">
        <v>169</v>
      </c>
      <c r="E761" s="216" t="s">
        <v>2206</v>
      </c>
      <c r="F761" s="217" t="s">
        <v>2207</v>
      </c>
      <c r="G761" s="218" t="s">
        <v>186</v>
      </c>
      <c r="H761" s="219">
        <v>398.48399999999998</v>
      </c>
      <c r="I761" s="220"/>
      <c r="J761" s="221">
        <f>ROUND(I761*H761,2)</f>
        <v>0</v>
      </c>
      <c r="K761" s="217" t="s">
        <v>173</v>
      </c>
      <c r="L761" s="41"/>
      <c r="M761" s="222" t="s">
        <v>1</v>
      </c>
      <c r="N761" s="223" t="s">
        <v>42</v>
      </c>
      <c r="O761" s="88"/>
      <c r="P761" s="224">
        <f>O761*H761</f>
        <v>0</v>
      </c>
      <c r="Q761" s="224">
        <v>0.00020000000000000001</v>
      </c>
      <c r="R761" s="224">
        <f>Q761*H761</f>
        <v>0.079696799999999998</v>
      </c>
      <c r="S761" s="224">
        <v>0</v>
      </c>
      <c r="T761" s="225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226" t="s">
        <v>233</v>
      </c>
      <c r="AT761" s="226" t="s">
        <v>169</v>
      </c>
      <c r="AU761" s="226" t="s">
        <v>87</v>
      </c>
      <c r="AY761" s="14" t="s">
        <v>167</v>
      </c>
      <c r="BE761" s="227">
        <f>IF(N761="základní",J761,0)</f>
        <v>0</v>
      </c>
      <c r="BF761" s="227">
        <f>IF(N761="snížená",J761,0)</f>
        <v>0</v>
      </c>
      <c r="BG761" s="227">
        <f>IF(N761="zákl. přenesená",J761,0)</f>
        <v>0</v>
      </c>
      <c r="BH761" s="227">
        <f>IF(N761="sníž. přenesená",J761,0)</f>
        <v>0</v>
      </c>
      <c r="BI761" s="227">
        <f>IF(N761="nulová",J761,0)</f>
        <v>0</v>
      </c>
      <c r="BJ761" s="14" t="s">
        <v>85</v>
      </c>
      <c r="BK761" s="227">
        <f>ROUND(I761*H761,2)</f>
        <v>0</v>
      </c>
      <c r="BL761" s="14" t="s">
        <v>233</v>
      </c>
      <c r="BM761" s="226" t="s">
        <v>2208</v>
      </c>
    </row>
    <row r="762" s="2" customFormat="1" ht="14.4" customHeight="1">
      <c r="A762" s="35"/>
      <c r="B762" s="36"/>
      <c r="C762" s="215" t="s">
        <v>2209</v>
      </c>
      <c r="D762" s="215" t="s">
        <v>169</v>
      </c>
      <c r="E762" s="216" t="s">
        <v>2210</v>
      </c>
      <c r="F762" s="217" t="s">
        <v>2211</v>
      </c>
      <c r="G762" s="218" t="s">
        <v>186</v>
      </c>
      <c r="H762" s="219">
        <v>398.48399999999998</v>
      </c>
      <c r="I762" s="220"/>
      <c r="J762" s="221">
        <f>ROUND(I762*H762,2)</f>
        <v>0</v>
      </c>
      <c r="K762" s="217" t="s">
        <v>173</v>
      </c>
      <c r="L762" s="41"/>
      <c r="M762" s="222" t="s">
        <v>1</v>
      </c>
      <c r="N762" s="223" t="s">
        <v>42</v>
      </c>
      <c r="O762" s="88"/>
      <c r="P762" s="224">
        <f>O762*H762</f>
        <v>0</v>
      </c>
      <c r="Q762" s="224">
        <v>0.00040999999999999999</v>
      </c>
      <c r="R762" s="224">
        <f>Q762*H762</f>
        <v>0.16337843999999999</v>
      </c>
      <c r="S762" s="224">
        <v>0</v>
      </c>
      <c r="T762" s="225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226" t="s">
        <v>233</v>
      </c>
      <c r="AT762" s="226" t="s">
        <v>169</v>
      </c>
      <c r="AU762" s="226" t="s">
        <v>87</v>
      </c>
      <c r="AY762" s="14" t="s">
        <v>167</v>
      </c>
      <c r="BE762" s="227">
        <f>IF(N762="základní",J762,0)</f>
        <v>0</v>
      </c>
      <c r="BF762" s="227">
        <f>IF(N762="snížená",J762,0)</f>
        <v>0</v>
      </c>
      <c r="BG762" s="227">
        <f>IF(N762="zákl. přenesená",J762,0)</f>
        <v>0</v>
      </c>
      <c r="BH762" s="227">
        <f>IF(N762="sníž. přenesená",J762,0)</f>
        <v>0</v>
      </c>
      <c r="BI762" s="227">
        <f>IF(N762="nulová",J762,0)</f>
        <v>0</v>
      </c>
      <c r="BJ762" s="14" t="s">
        <v>85</v>
      </c>
      <c r="BK762" s="227">
        <f>ROUND(I762*H762,2)</f>
        <v>0</v>
      </c>
      <c r="BL762" s="14" t="s">
        <v>233</v>
      </c>
      <c r="BM762" s="226" t="s">
        <v>2212</v>
      </c>
    </row>
    <row r="763" s="2" customFormat="1">
      <c r="A763" s="35"/>
      <c r="B763" s="36"/>
      <c r="C763" s="37"/>
      <c r="D763" s="238" t="s">
        <v>371</v>
      </c>
      <c r="E763" s="37"/>
      <c r="F763" s="239" t="s">
        <v>2213</v>
      </c>
      <c r="G763" s="37"/>
      <c r="H763" s="37"/>
      <c r="I763" s="240"/>
      <c r="J763" s="37"/>
      <c r="K763" s="37"/>
      <c r="L763" s="41"/>
      <c r="M763" s="241"/>
      <c r="N763" s="242"/>
      <c r="O763" s="88"/>
      <c r="P763" s="88"/>
      <c r="Q763" s="88"/>
      <c r="R763" s="88"/>
      <c r="S763" s="88"/>
      <c r="T763" s="89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T763" s="14" t="s">
        <v>371</v>
      </c>
      <c r="AU763" s="14" t="s">
        <v>87</v>
      </c>
    </row>
    <row r="764" s="2" customFormat="1" ht="14.4" customHeight="1">
      <c r="A764" s="35"/>
      <c r="B764" s="36"/>
      <c r="C764" s="215" t="s">
        <v>2214</v>
      </c>
      <c r="D764" s="215" t="s">
        <v>169</v>
      </c>
      <c r="E764" s="216" t="s">
        <v>2215</v>
      </c>
      <c r="F764" s="217" t="s">
        <v>2216</v>
      </c>
      <c r="G764" s="218" t="s">
        <v>186</v>
      </c>
      <c r="H764" s="219">
        <v>47.747</v>
      </c>
      <c r="I764" s="220"/>
      <c r="J764" s="221">
        <f>ROUND(I764*H764,2)</f>
        <v>0</v>
      </c>
      <c r="K764" s="217" t="s">
        <v>173</v>
      </c>
      <c r="L764" s="41"/>
      <c r="M764" s="222" t="s">
        <v>1</v>
      </c>
      <c r="N764" s="223" t="s">
        <v>42</v>
      </c>
      <c r="O764" s="88"/>
      <c r="P764" s="224">
        <f>O764*H764</f>
        <v>0</v>
      </c>
      <c r="Q764" s="224">
        <v>0.00020000000000000001</v>
      </c>
      <c r="R764" s="224">
        <f>Q764*H764</f>
        <v>0.0095494000000000013</v>
      </c>
      <c r="S764" s="224">
        <v>0</v>
      </c>
      <c r="T764" s="225">
        <f>S764*H764</f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226" t="s">
        <v>233</v>
      </c>
      <c r="AT764" s="226" t="s">
        <v>169</v>
      </c>
      <c r="AU764" s="226" t="s">
        <v>87</v>
      </c>
      <c r="AY764" s="14" t="s">
        <v>167</v>
      </c>
      <c r="BE764" s="227">
        <f>IF(N764="základní",J764,0)</f>
        <v>0</v>
      </c>
      <c r="BF764" s="227">
        <f>IF(N764="snížená",J764,0)</f>
        <v>0</v>
      </c>
      <c r="BG764" s="227">
        <f>IF(N764="zákl. přenesená",J764,0)</f>
        <v>0</v>
      </c>
      <c r="BH764" s="227">
        <f>IF(N764="sníž. přenesená",J764,0)</f>
        <v>0</v>
      </c>
      <c r="BI764" s="227">
        <f>IF(N764="nulová",J764,0)</f>
        <v>0</v>
      </c>
      <c r="BJ764" s="14" t="s">
        <v>85</v>
      </c>
      <c r="BK764" s="227">
        <f>ROUND(I764*H764,2)</f>
        <v>0</v>
      </c>
      <c r="BL764" s="14" t="s">
        <v>233</v>
      </c>
      <c r="BM764" s="226" t="s">
        <v>2217</v>
      </c>
    </row>
    <row r="765" s="2" customFormat="1" ht="14.4" customHeight="1">
      <c r="A765" s="35"/>
      <c r="B765" s="36"/>
      <c r="C765" s="215" t="s">
        <v>2218</v>
      </c>
      <c r="D765" s="215" t="s">
        <v>169</v>
      </c>
      <c r="E765" s="216" t="s">
        <v>2219</v>
      </c>
      <c r="F765" s="217" t="s">
        <v>2220</v>
      </c>
      <c r="G765" s="218" t="s">
        <v>186</v>
      </c>
      <c r="H765" s="219">
        <v>485.618</v>
      </c>
      <c r="I765" s="220"/>
      <c r="J765" s="221">
        <f>ROUND(I765*H765,2)</f>
        <v>0</v>
      </c>
      <c r="K765" s="217" t="s">
        <v>173</v>
      </c>
      <c r="L765" s="41"/>
      <c r="M765" s="222" t="s">
        <v>1</v>
      </c>
      <c r="N765" s="223" t="s">
        <v>42</v>
      </c>
      <c r="O765" s="88"/>
      <c r="P765" s="224">
        <f>O765*H765</f>
        <v>0</v>
      </c>
      <c r="Q765" s="224">
        <v>0</v>
      </c>
      <c r="R765" s="224">
        <f>Q765*H765</f>
        <v>0</v>
      </c>
      <c r="S765" s="224">
        <v>0</v>
      </c>
      <c r="T765" s="225">
        <f>S765*H765</f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26" t="s">
        <v>233</v>
      </c>
      <c r="AT765" s="226" t="s">
        <v>169</v>
      </c>
      <c r="AU765" s="226" t="s">
        <v>87</v>
      </c>
      <c r="AY765" s="14" t="s">
        <v>167</v>
      </c>
      <c r="BE765" s="227">
        <f>IF(N765="základní",J765,0)</f>
        <v>0</v>
      </c>
      <c r="BF765" s="227">
        <f>IF(N765="snížená",J765,0)</f>
        <v>0</v>
      </c>
      <c r="BG765" s="227">
        <f>IF(N765="zákl. přenesená",J765,0)</f>
        <v>0</v>
      </c>
      <c r="BH765" s="227">
        <f>IF(N765="sníž. přenesená",J765,0)</f>
        <v>0</v>
      </c>
      <c r="BI765" s="227">
        <f>IF(N765="nulová",J765,0)</f>
        <v>0</v>
      </c>
      <c r="BJ765" s="14" t="s">
        <v>85</v>
      </c>
      <c r="BK765" s="227">
        <f>ROUND(I765*H765,2)</f>
        <v>0</v>
      </c>
      <c r="BL765" s="14" t="s">
        <v>233</v>
      </c>
      <c r="BM765" s="226" t="s">
        <v>2221</v>
      </c>
    </row>
    <row r="766" s="2" customFormat="1" ht="14.4" customHeight="1">
      <c r="A766" s="35"/>
      <c r="B766" s="36"/>
      <c r="C766" s="215" t="s">
        <v>2222</v>
      </c>
      <c r="D766" s="215" t="s">
        <v>169</v>
      </c>
      <c r="E766" s="216" t="s">
        <v>2223</v>
      </c>
      <c r="F766" s="217" t="s">
        <v>2224</v>
      </c>
      <c r="G766" s="218" t="s">
        <v>186</v>
      </c>
      <c r="H766" s="219">
        <v>485.618</v>
      </c>
      <c r="I766" s="220"/>
      <c r="J766" s="221">
        <f>ROUND(I766*H766,2)</f>
        <v>0</v>
      </c>
      <c r="K766" s="217" t="s">
        <v>173</v>
      </c>
      <c r="L766" s="41"/>
      <c r="M766" s="222" t="s">
        <v>1</v>
      </c>
      <c r="N766" s="223" t="s">
        <v>42</v>
      </c>
      <c r="O766" s="88"/>
      <c r="P766" s="224">
        <f>O766*H766</f>
        <v>0</v>
      </c>
      <c r="Q766" s="224">
        <v>0.00013999999999999999</v>
      </c>
      <c r="R766" s="224">
        <f>Q766*H766</f>
        <v>0.067986519999999995</v>
      </c>
      <c r="S766" s="224">
        <v>0</v>
      </c>
      <c r="T766" s="225">
        <f>S766*H766</f>
        <v>0</v>
      </c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R766" s="226" t="s">
        <v>233</v>
      </c>
      <c r="AT766" s="226" t="s">
        <v>169</v>
      </c>
      <c r="AU766" s="226" t="s">
        <v>87</v>
      </c>
      <c r="AY766" s="14" t="s">
        <v>167</v>
      </c>
      <c r="BE766" s="227">
        <f>IF(N766="základní",J766,0)</f>
        <v>0</v>
      </c>
      <c r="BF766" s="227">
        <f>IF(N766="snížená",J766,0)</f>
        <v>0</v>
      </c>
      <c r="BG766" s="227">
        <f>IF(N766="zákl. přenesená",J766,0)</f>
        <v>0</v>
      </c>
      <c r="BH766" s="227">
        <f>IF(N766="sníž. přenesená",J766,0)</f>
        <v>0</v>
      </c>
      <c r="BI766" s="227">
        <f>IF(N766="nulová",J766,0)</f>
        <v>0</v>
      </c>
      <c r="BJ766" s="14" t="s">
        <v>85</v>
      </c>
      <c r="BK766" s="227">
        <f>ROUND(I766*H766,2)</f>
        <v>0</v>
      </c>
      <c r="BL766" s="14" t="s">
        <v>233</v>
      </c>
      <c r="BM766" s="226" t="s">
        <v>2225</v>
      </c>
    </row>
    <row r="767" s="2" customFormat="1" ht="14.4" customHeight="1">
      <c r="A767" s="35"/>
      <c r="B767" s="36"/>
      <c r="C767" s="215" t="s">
        <v>2226</v>
      </c>
      <c r="D767" s="215" t="s">
        <v>169</v>
      </c>
      <c r="E767" s="216" t="s">
        <v>2227</v>
      </c>
      <c r="F767" s="217" t="s">
        <v>2228</v>
      </c>
      <c r="G767" s="218" t="s">
        <v>186</v>
      </c>
      <c r="H767" s="219">
        <v>485.618</v>
      </c>
      <c r="I767" s="220"/>
      <c r="J767" s="221">
        <f>ROUND(I767*H767,2)</f>
        <v>0</v>
      </c>
      <c r="K767" s="217" t="s">
        <v>173</v>
      </c>
      <c r="L767" s="41"/>
      <c r="M767" s="222" t="s">
        <v>1</v>
      </c>
      <c r="N767" s="223" t="s">
        <v>42</v>
      </c>
      <c r="O767" s="88"/>
      <c r="P767" s="224">
        <f>O767*H767</f>
        <v>0</v>
      </c>
      <c r="Q767" s="224">
        <v>0.00072000000000000005</v>
      </c>
      <c r="R767" s="224">
        <f>Q767*H767</f>
        <v>0.34964496</v>
      </c>
      <c r="S767" s="224">
        <v>0</v>
      </c>
      <c r="T767" s="225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226" t="s">
        <v>233</v>
      </c>
      <c r="AT767" s="226" t="s">
        <v>169</v>
      </c>
      <c r="AU767" s="226" t="s">
        <v>87</v>
      </c>
      <c r="AY767" s="14" t="s">
        <v>167</v>
      </c>
      <c r="BE767" s="227">
        <f>IF(N767="základní",J767,0)</f>
        <v>0</v>
      </c>
      <c r="BF767" s="227">
        <f>IF(N767="snížená",J767,0)</f>
        <v>0</v>
      </c>
      <c r="BG767" s="227">
        <f>IF(N767="zákl. přenesená",J767,0)</f>
        <v>0</v>
      </c>
      <c r="BH767" s="227">
        <f>IF(N767="sníž. přenesená",J767,0)</f>
        <v>0</v>
      </c>
      <c r="BI767" s="227">
        <f>IF(N767="nulová",J767,0)</f>
        <v>0</v>
      </c>
      <c r="BJ767" s="14" t="s">
        <v>85</v>
      </c>
      <c r="BK767" s="227">
        <f>ROUND(I767*H767,2)</f>
        <v>0</v>
      </c>
      <c r="BL767" s="14" t="s">
        <v>233</v>
      </c>
      <c r="BM767" s="226" t="s">
        <v>2229</v>
      </c>
    </row>
    <row r="768" s="12" customFormat="1" ht="22.8" customHeight="1">
      <c r="A768" s="12"/>
      <c r="B768" s="199"/>
      <c r="C768" s="200"/>
      <c r="D768" s="201" t="s">
        <v>76</v>
      </c>
      <c r="E768" s="213" t="s">
        <v>2230</v>
      </c>
      <c r="F768" s="213" t="s">
        <v>2231</v>
      </c>
      <c r="G768" s="200"/>
      <c r="H768" s="200"/>
      <c r="I768" s="203"/>
      <c r="J768" s="214">
        <f>BK768</f>
        <v>0</v>
      </c>
      <c r="K768" s="200"/>
      <c r="L768" s="205"/>
      <c r="M768" s="206"/>
      <c r="N768" s="207"/>
      <c r="O768" s="207"/>
      <c r="P768" s="208">
        <f>SUM(P769:P774)</f>
        <v>0</v>
      </c>
      <c r="Q768" s="207"/>
      <c r="R768" s="208">
        <f>SUM(R769:R774)</f>
        <v>1.9770402400000002</v>
      </c>
      <c r="S768" s="207"/>
      <c r="T768" s="209">
        <f>SUM(T769:T774)</f>
        <v>0</v>
      </c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R768" s="210" t="s">
        <v>87</v>
      </c>
      <c r="AT768" s="211" t="s">
        <v>76</v>
      </c>
      <c r="AU768" s="211" t="s">
        <v>85</v>
      </c>
      <c r="AY768" s="210" t="s">
        <v>167</v>
      </c>
      <c r="BK768" s="212">
        <f>SUM(BK769:BK774)</f>
        <v>0</v>
      </c>
    </row>
    <row r="769" s="2" customFormat="1" ht="14.4" customHeight="1">
      <c r="A769" s="35"/>
      <c r="B769" s="36"/>
      <c r="C769" s="215" t="s">
        <v>2232</v>
      </c>
      <c r="D769" s="215" t="s">
        <v>169</v>
      </c>
      <c r="E769" s="216" t="s">
        <v>2233</v>
      </c>
      <c r="F769" s="217" t="s">
        <v>2234</v>
      </c>
      <c r="G769" s="218" t="s">
        <v>186</v>
      </c>
      <c r="H769" s="219">
        <v>3678.239</v>
      </c>
      <c r="I769" s="220"/>
      <c r="J769" s="221">
        <f>ROUND(I769*H769,2)</f>
        <v>0</v>
      </c>
      <c r="K769" s="217" t="s">
        <v>173</v>
      </c>
      <c r="L769" s="41"/>
      <c r="M769" s="222" t="s">
        <v>1</v>
      </c>
      <c r="N769" s="223" t="s">
        <v>42</v>
      </c>
      <c r="O769" s="88"/>
      <c r="P769" s="224">
        <f>O769*H769</f>
        <v>0</v>
      </c>
      <c r="Q769" s="224">
        <v>0</v>
      </c>
      <c r="R769" s="224">
        <f>Q769*H769</f>
        <v>0</v>
      </c>
      <c r="S769" s="224">
        <v>0</v>
      </c>
      <c r="T769" s="225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226" t="s">
        <v>233</v>
      </c>
      <c r="AT769" s="226" t="s">
        <v>169</v>
      </c>
      <c r="AU769" s="226" t="s">
        <v>87</v>
      </c>
      <c r="AY769" s="14" t="s">
        <v>167</v>
      </c>
      <c r="BE769" s="227">
        <f>IF(N769="základní",J769,0)</f>
        <v>0</v>
      </c>
      <c r="BF769" s="227">
        <f>IF(N769="snížená",J769,0)</f>
        <v>0</v>
      </c>
      <c r="BG769" s="227">
        <f>IF(N769="zákl. přenesená",J769,0)</f>
        <v>0</v>
      </c>
      <c r="BH769" s="227">
        <f>IF(N769="sníž. přenesená",J769,0)</f>
        <v>0</v>
      </c>
      <c r="BI769" s="227">
        <f>IF(N769="nulová",J769,0)</f>
        <v>0</v>
      </c>
      <c r="BJ769" s="14" t="s">
        <v>85</v>
      </c>
      <c r="BK769" s="227">
        <f>ROUND(I769*H769,2)</f>
        <v>0</v>
      </c>
      <c r="BL769" s="14" t="s">
        <v>233</v>
      </c>
      <c r="BM769" s="226" t="s">
        <v>2235</v>
      </c>
    </row>
    <row r="770" s="2" customFormat="1" ht="14.4" customHeight="1">
      <c r="A770" s="35"/>
      <c r="B770" s="36"/>
      <c r="C770" s="215" t="s">
        <v>2236</v>
      </c>
      <c r="D770" s="215" t="s">
        <v>169</v>
      </c>
      <c r="E770" s="216" t="s">
        <v>2237</v>
      </c>
      <c r="F770" s="217" t="s">
        <v>2238</v>
      </c>
      <c r="G770" s="218" t="s">
        <v>186</v>
      </c>
      <c r="H770" s="219">
        <v>356.53699999999998</v>
      </c>
      <c r="I770" s="220"/>
      <c r="J770" s="221">
        <f>ROUND(I770*H770,2)</f>
        <v>0</v>
      </c>
      <c r="K770" s="217" t="s">
        <v>173</v>
      </c>
      <c r="L770" s="41"/>
      <c r="M770" s="222" t="s">
        <v>1</v>
      </c>
      <c r="N770" s="223" t="s">
        <v>42</v>
      </c>
      <c r="O770" s="88"/>
      <c r="P770" s="224">
        <f>O770*H770</f>
        <v>0</v>
      </c>
      <c r="Q770" s="224">
        <v>0</v>
      </c>
      <c r="R770" s="224">
        <f>Q770*H770</f>
        <v>0</v>
      </c>
      <c r="S770" s="224">
        <v>0</v>
      </c>
      <c r="T770" s="225">
        <f>S770*H770</f>
        <v>0</v>
      </c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R770" s="226" t="s">
        <v>233</v>
      </c>
      <c r="AT770" s="226" t="s">
        <v>169</v>
      </c>
      <c r="AU770" s="226" t="s">
        <v>87</v>
      </c>
      <c r="AY770" s="14" t="s">
        <v>167</v>
      </c>
      <c r="BE770" s="227">
        <f>IF(N770="základní",J770,0)</f>
        <v>0</v>
      </c>
      <c r="BF770" s="227">
        <f>IF(N770="snížená",J770,0)</f>
        <v>0</v>
      </c>
      <c r="BG770" s="227">
        <f>IF(N770="zákl. přenesená",J770,0)</f>
        <v>0</v>
      </c>
      <c r="BH770" s="227">
        <f>IF(N770="sníž. přenesená",J770,0)</f>
        <v>0</v>
      </c>
      <c r="BI770" s="227">
        <f>IF(N770="nulová",J770,0)</f>
        <v>0</v>
      </c>
      <c r="BJ770" s="14" t="s">
        <v>85</v>
      </c>
      <c r="BK770" s="227">
        <f>ROUND(I770*H770,2)</f>
        <v>0</v>
      </c>
      <c r="BL770" s="14" t="s">
        <v>233</v>
      </c>
      <c r="BM770" s="226" t="s">
        <v>2239</v>
      </c>
    </row>
    <row r="771" s="2" customFormat="1" ht="14.4" customHeight="1">
      <c r="A771" s="35"/>
      <c r="B771" s="36"/>
      <c r="C771" s="215" t="s">
        <v>2240</v>
      </c>
      <c r="D771" s="215" t="s">
        <v>169</v>
      </c>
      <c r="E771" s="216" t="s">
        <v>2241</v>
      </c>
      <c r="F771" s="217" t="s">
        <v>2242</v>
      </c>
      <c r="G771" s="218" t="s">
        <v>186</v>
      </c>
      <c r="H771" s="219">
        <v>3678.239</v>
      </c>
      <c r="I771" s="220"/>
      <c r="J771" s="221">
        <f>ROUND(I771*H771,2)</f>
        <v>0</v>
      </c>
      <c r="K771" s="217" t="s">
        <v>173</v>
      </c>
      <c r="L771" s="41"/>
      <c r="M771" s="222" t="s">
        <v>1</v>
      </c>
      <c r="N771" s="223" t="s">
        <v>42</v>
      </c>
      <c r="O771" s="88"/>
      <c r="P771" s="224">
        <f>O771*H771</f>
        <v>0</v>
      </c>
      <c r="Q771" s="224">
        <v>0.00020000000000000001</v>
      </c>
      <c r="R771" s="224">
        <f>Q771*H771</f>
        <v>0.73564780000000007</v>
      </c>
      <c r="S771" s="224">
        <v>0</v>
      </c>
      <c r="T771" s="225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226" t="s">
        <v>233</v>
      </c>
      <c r="AT771" s="226" t="s">
        <v>169</v>
      </c>
      <c r="AU771" s="226" t="s">
        <v>87</v>
      </c>
      <c r="AY771" s="14" t="s">
        <v>167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14" t="s">
        <v>85</v>
      </c>
      <c r="BK771" s="227">
        <f>ROUND(I771*H771,2)</f>
        <v>0</v>
      </c>
      <c r="BL771" s="14" t="s">
        <v>233</v>
      </c>
      <c r="BM771" s="226" t="s">
        <v>2243</v>
      </c>
    </row>
    <row r="772" s="2" customFormat="1" ht="14.4" customHeight="1">
      <c r="A772" s="35"/>
      <c r="B772" s="36"/>
      <c r="C772" s="215" t="s">
        <v>2244</v>
      </c>
      <c r="D772" s="215" t="s">
        <v>169</v>
      </c>
      <c r="E772" s="216" t="s">
        <v>2245</v>
      </c>
      <c r="F772" s="217" t="s">
        <v>2246</v>
      </c>
      <c r="G772" s="218" t="s">
        <v>186</v>
      </c>
      <c r="H772" s="219">
        <v>3678.239</v>
      </c>
      <c r="I772" s="220"/>
      <c r="J772" s="221">
        <f>ROUND(I772*H772,2)</f>
        <v>0</v>
      </c>
      <c r="K772" s="217" t="s">
        <v>173</v>
      </c>
      <c r="L772" s="41"/>
      <c r="M772" s="222" t="s">
        <v>1</v>
      </c>
      <c r="N772" s="223" t="s">
        <v>42</v>
      </c>
      <c r="O772" s="88"/>
      <c r="P772" s="224">
        <f>O772*H772</f>
        <v>0</v>
      </c>
      <c r="Q772" s="224">
        <v>0.00029</v>
      </c>
      <c r="R772" s="224">
        <f>Q772*H772</f>
        <v>1.0666893100000001</v>
      </c>
      <c r="S772" s="224">
        <v>0</v>
      </c>
      <c r="T772" s="225">
        <f>S772*H772</f>
        <v>0</v>
      </c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R772" s="226" t="s">
        <v>233</v>
      </c>
      <c r="AT772" s="226" t="s">
        <v>169</v>
      </c>
      <c r="AU772" s="226" t="s">
        <v>87</v>
      </c>
      <c r="AY772" s="14" t="s">
        <v>167</v>
      </c>
      <c r="BE772" s="227">
        <f>IF(N772="základní",J772,0)</f>
        <v>0</v>
      </c>
      <c r="BF772" s="227">
        <f>IF(N772="snížená",J772,0)</f>
        <v>0</v>
      </c>
      <c r="BG772" s="227">
        <f>IF(N772="zákl. přenesená",J772,0)</f>
        <v>0</v>
      </c>
      <c r="BH772" s="227">
        <f>IF(N772="sníž. přenesená",J772,0)</f>
        <v>0</v>
      </c>
      <c r="BI772" s="227">
        <f>IF(N772="nulová",J772,0)</f>
        <v>0</v>
      </c>
      <c r="BJ772" s="14" t="s">
        <v>85</v>
      </c>
      <c r="BK772" s="227">
        <f>ROUND(I772*H772,2)</f>
        <v>0</v>
      </c>
      <c r="BL772" s="14" t="s">
        <v>233</v>
      </c>
      <c r="BM772" s="226" t="s">
        <v>2247</v>
      </c>
    </row>
    <row r="773" s="2" customFormat="1" ht="14.4" customHeight="1">
      <c r="A773" s="35"/>
      <c r="B773" s="36"/>
      <c r="C773" s="215" t="s">
        <v>2248</v>
      </c>
      <c r="D773" s="215" t="s">
        <v>169</v>
      </c>
      <c r="E773" s="216" t="s">
        <v>2249</v>
      </c>
      <c r="F773" s="217" t="s">
        <v>2250</v>
      </c>
      <c r="G773" s="218" t="s">
        <v>186</v>
      </c>
      <c r="H773" s="219">
        <v>356.53699999999998</v>
      </c>
      <c r="I773" s="220"/>
      <c r="J773" s="221">
        <f>ROUND(I773*H773,2)</f>
        <v>0</v>
      </c>
      <c r="K773" s="217" t="s">
        <v>173</v>
      </c>
      <c r="L773" s="41"/>
      <c r="M773" s="222" t="s">
        <v>1</v>
      </c>
      <c r="N773" s="223" t="s">
        <v>42</v>
      </c>
      <c r="O773" s="88"/>
      <c r="P773" s="224">
        <f>O773*H773</f>
        <v>0</v>
      </c>
      <c r="Q773" s="224">
        <v>0.00020000000000000001</v>
      </c>
      <c r="R773" s="224">
        <f>Q773*H773</f>
        <v>0.071307399999999993</v>
      </c>
      <c r="S773" s="224">
        <v>0</v>
      </c>
      <c r="T773" s="225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26" t="s">
        <v>233</v>
      </c>
      <c r="AT773" s="226" t="s">
        <v>169</v>
      </c>
      <c r="AU773" s="226" t="s">
        <v>87</v>
      </c>
      <c r="AY773" s="14" t="s">
        <v>167</v>
      </c>
      <c r="BE773" s="227">
        <f>IF(N773="základní",J773,0)</f>
        <v>0</v>
      </c>
      <c r="BF773" s="227">
        <f>IF(N773="snížená",J773,0)</f>
        <v>0</v>
      </c>
      <c r="BG773" s="227">
        <f>IF(N773="zákl. přenesená",J773,0)</f>
        <v>0</v>
      </c>
      <c r="BH773" s="227">
        <f>IF(N773="sníž. přenesená",J773,0)</f>
        <v>0</v>
      </c>
      <c r="BI773" s="227">
        <f>IF(N773="nulová",J773,0)</f>
        <v>0</v>
      </c>
      <c r="BJ773" s="14" t="s">
        <v>85</v>
      </c>
      <c r="BK773" s="227">
        <f>ROUND(I773*H773,2)</f>
        <v>0</v>
      </c>
      <c r="BL773" s="14" t="s">
        <v>233</v>
      </c>
      <c r="BM773" s="226" t="s">
        <v>2251</v>
      </c>
    </row>
    <row r="774" s="2" customFormat="1" ht="14.4" customHeight="1">
      <c r="A774" s="35"/>
      <c r="B774" s="36"/>
      <c r="C774" s="215" t="s">
        <v>2252</v>
      </c>
      <c r="D774" s="215" t="s">
        <v>169</v>
      </c>
      <c r="E774" s="216" t="s">
        <v>2253</v>
      </c>
      <c r="F774" s="217" t="s">
        <v>2254</v>
      </c>
      <c r="G774" s="218" t="s">
        <v>186</v>
      </c>
      <c r="H774" s="219">
        <v>356.53699999999998</v>
      </c>
      <c r="I774" s="220"/>
      <c r="J774" s="221">
        <f>ROUND(I774*H774,2)</f>
        <v>0</v>
      </c>
      <c r="K774" s="217" t="s">
        <v>173</v>
      </c>
      <c r="L774" s="41"/>
      <c r="M774" s="222" t="s">
        <v>1</v>
      </c>
      <c r="N774" s="223" t="s">
        <v>42</v>
      </c>
      <c r="O774" s="88"/>
      <c r="P774" s="224">
        <f>O774*H774</f>
        <v>0</v>
      </c>
      <c r="Q774" s="224">
        <v>0.00029</v>
      </c>
      <c r="R774" s="224">
        <f>Q774*H774</f>
        <v>0.10339572999999999</v>
      </c>
      <c r="S774" s="224">
        <v>0</v>
      </c>
      <c r="T774" s="225">
        <f>S774*H774</f>
        <v>0</v>
      </c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R774" s="226" t="s">
        <v>233</v>
      </c>
      <c r="AT774" s="226" t="s">
        <v>169</v>
      </c>
      <c r="AU774" s="226" t="s">
        <v>87</v>
      </c>
      <c r="AY774" s="14" t="s">
        <v>167</v>
      </c>
      <c r="BE774" s="227">
        <f>IF(N774="základní",J774,0)</f>
        <v>0</v>
      </c>
      <c r="BF774" s="227">
        <f>IF(N774="snížená",J774,0)</f>
        <v>0</v>
      </c>
      <c r="BG774" s="227">
        <f>IF(N774="zákl. přenesená",J774,0)</f>
        <v>0</v>
      </c>
      <c r="BH774" s="227">
        <f>IF(N774="sníž. přenesená",J774,0)</f>
        <v>0</v>
      </c>
      <c r="BI774" s="227">
        <f>IF(N774="nulová",J774,0)</f>
        <v>0</v>
      </c>
      <c r="BJ774" s="14" t="s">
        <v>85</v>
      </c>
      <c r="BK774" s="227">
        <f>ROUND(I774*H774,2)</f>
        <v>0</v>
      </c>
      <c r="BL774" s="14" t="s">
        <v>233</v>
      </c>
      <c r="BM774" s="226" t="s">
        <v>2255</v>
      </c>
    </row>
    <row r="775" s="12" customFormat="1" ht="22.8" customHeight="1">
      <c r="A775" s="12"/>
      <c r="B775" s="199"/>
      <c r="C775" s="200"/>
      <c r="D775" s="201" t="s">
        <v>76</v>
      </c>
      <c r="E775" s="213" t="s">
        <v>2256</v>
      </c>
      <c r="F775" s="213" t="s">
        <v>2257</v>
      </c>
      <c r="G775" s="200"/>
      <c r="H775" s="200"/>
      <c r="I775" s="203"/>
      <c r="J775" s="214">
        <f>BK775</f>
        <v>0</v>
      </c>
      <c r="K775" s="200"/>
      <c r="L775" s="205"/>
      <c r="M775" s="206"/>
      <c r="N775" s="207"/>
      <c r="O775" s="207"/>
      <c r="P775" s="208">
        <f>SUM(P776:P783)</f>
        <v>0</v>
      </c>
      <c r="Q775" s="207"/>
      <c r="R775" s="208">
        <f>SUM(R776:R783)</f>
        <v>0.23195842</v>
      </c>
      <c r="S775" s="207"/>
      <c r="T775" s="209">
        <f>SUM(T776:T783)</f>
        <v>0</v>
      </c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R775" s="210" t="s">
        <v>87</v>
      </c>
      <c r="AT775" s="211" t="s">
        <v>76</v>
      </c>
      <c r="AU775" s="211" t="s">
        <v>85</v>
      </c>
      <c r="AY775" s="210" t="s">
        <v>167</v>
      </c>
      <c r="BK775" s="212">
        <f>SUM(BK776:BK783)</f>
        <v>0</v>
      </c>
    </row>
    <row r="776" s="2" customFormat="1" ht="14.4" customHeight="1">
      <c r="A776" s="35"/>
      <c r="B776" s="36"/>
      <c r="C776" s="215" t="s">
        <v>2258</v>
      </c>
      <c r="D776" s="215" t="s">
        <v>169</v>
      </c>
      <c r="E776" s="216" t="s">
        <v>2259</v>
      </c>
      <c r="F776" s="217" t="s">
        <v>2260</v>
      </c>
      <c r="G776" s="218" t="s">
        <v>186</v>
      </c>
      <c r="H776" s="219">
        <v>84.688000000000002</v>
      </c>
      <c r="I776" s="220"/>
      <c r="J776" s="221">
        <f>ROUND(I776*H776,2)</f>
        <v>0</v>
      </c>
      <c r="K776" s="217" t="s">
        <v>173</v>
      </c>
      <c r="L776" s="41"/>
      <c r="M776" s="222" t="s">
        <v>1</v>
      </c>
      <c r="N776" s="223" t="s">
        <v>42</v>
      </c>
      <c r="O776" s="88"/>
      <c r="P776" s="224">
        <f>O776*H776</f>
        <v>0</v>
      </c>
      <c r="Q776" s="224">
        <v>0</v>
      </c>
      <c r="R776" s="224">
        <f>Q776*H776</f>
        <v>0</v>
      </c>
      <c r="S776" s="224">
        <v>0</v>
      </c>
      <c r="T776" s="225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226" t="s">
        <v>233</v>
      </c>
      <c r="AT776" s="226" t="s">
        <v>169</v>
      </c>
      <c r="AU776" s="226" t="s">
        <v>87</v>
      </c>
      <c r="AY776" s="14" t="s">
        <v>167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14" t="s">
        <v>85</v>
      </c>
      <c r="BK776" s="227">
        <f>ROUND(I776*H776,2)</f>
        <v>0</v>
      </c>
      <c r="BL776" s="14" t="s">
        <v>233</v>
      </c>
      <c r="BM776" s="226" t="s">
        <v>2261</v>
      </c>
    </row>
    <row r="777" s="2" customFormat="1" ht="14.4" customHeight="1">
      <c r="A777" s="35"/>
      <c r="B777" s="36"/>
      <c r="C777" s="228" t="s">
        <v>2262</v>
      </c>
      <c r="D777" s="228" t="s">
        <v>225</v>
      </c>
      <c r="E777" s="229" t="s">
        <v>2263</v>
      </c>
      <c r="F777" s="230" t="s">
        <v>2264</v>
      </c>
      <c r="G777" s="231" t="s">
        <v>186</v>
      </c>
      <c r="H777" s="232">
        <v>84.688000000000002</v>
      </c>
      <c r="I777" s="233"/>
      <c r="J777" s="234">
        <f>ROUND(I777*H777,2)</f>
        <v>0</v>
      </c>
      <c r="K777" s="230" t="s">
        <v>173</v>
      </c>
      <c r="L777" s="235"/>
      <c r="M777" s="236" t="s">
        <v>1</v>
      </c>
      <c r="N777" s="237" t="s">
        <v>42</v>
      </c>
      <c r="O777" s="88"/>
      <c r="P777" s="224">
        <f>O777*H777</f>
        <v>0</v>
      </c>
      <c r="Q777" s="224">
        <v>0.0012999999999999999</v>
      </c>
      <c r="R777" s="224">
        <f>Q777*H777</f>
        <v>0.1100944</v>
      </c>
      <c r="S777" s="224">
        <v>0</v>
      </c>
      <c r="T777" s="225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226" t="s">
        <v>297</v>
      </c>
      <c r="AT777" s="226" t="s">
        <v>225</v>
      </c>
      <c r="AU777" s="226" t="s">
        <v>87</v>
      </c>
      <c r="AY777" s="14" t="s">
        <v>167</v>
      </c>
      <c r="BE777" s="227">
        <f>IF(N777="základní",J777,0)</f>
        <v>0</v>
      </c>
      <c r="BF777" s="227">
        <f>IF(N777="snížená",J777,0)</f>
        <v>0</v>
      </c>
      <c r="BG777" s="227">
        <f>IF(N777="zákl. přenesená",J777,0)</f>
        <v>0</v>
      </c>
      <c r="BH777" s="227">
        <f>IF(N777="sníž. přenesená",J777,0)</f>
        <v>0</v>
      </c>
      <c r="BI777" s="227">
        <f>IF(N777="nulová",J777,0)</f>
        <v>0</v>
      </c>
      <c r="BJ777" s="14" t="s">
        <v>85</v>
      </c>
      <c r="BK777" s="227">
        <f>ROUND(I777*H777,2)</f>
        <v>0</v>
      </c>
      <c r="BL777" s="14" t="s">
        <v>233</v>
      </c>
      <c r="BM777" s="226" t="s">
        <v>2265</v>
      </c>
    </row>
    <row r="778" s="2" customFormat="1">
      <c r="A778" s="35"/>
      <c r="B778" s="36"/>
      <c r="C778" s="37"/>
      <c r="D778" s="238" t="s">
        <v>371</v>
      </c>
      <c r="E778" s="37"/>
      <c r="F778" s="239" t="s">
        <v>2266</v>
      </c>
      <c r="G778" s="37"/>
      <c r="H778" s="37"/>
      <c r="I778" s="240"/>
      <c r="J778" s="37"/>
      <c r="K778" s="37"/>
      <c r="L778" s="41"/>
      <c r="M778" s="241"/>
      <c r="N778" s="242"/>
      <c r="O778" s="88"/>
      <c r="P778" s="88"/>
      <c r="Q778" s="88"/>
      <c r="R778" s="88"/>
      <c r="S778" s="88"/>
      <c r="T778" s="89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T778" s="14" t="s">
        <v>371</v>
      </c>
      <c r="AU778" s="14" t="s">
        <v>87</v>
      </c>
    </row>
    <row r="779" s="2" customFormat="1" ht="14.4" customHeight="1">
      <c r="A779" s="35"/>
      <c r="B779" s="36"/>
      <c r="C779" s="215" t="s">
        <v>2267</v>
      </c>
      <c r="D779" s="215" t="s">
        <v>169</v>
      </c>
      <c r="E779" s="216" t="s">
        <v>2268</v>
      </c>
      <c r="F779" s="217" t="s">
        <v>2269</v>
      </c>
      <c r="G779" s="218" t="s">
        <v>321</v>
      </c>
      <c r="H779" s="219">
        <v>5</v>
      </c>
      <c r="I779" s="220"/>
      <c r="J779" s="221">
        <f>ROUND(I779*H779,2)</f>
        <v>0</v>
      </c>
      <c r="K779" s="217" t="s">
        <v>173</v>
      </c>
      <c r="L779" s="41"/>
      <c r="M779" s="222" t="s">
        <v>1</v>
      </c>
      <c r="N779" s="223" t="s">
        <v>42</v>
      </c>
      <c r="O779" s="88"/>
      <c r="P779" s="224">
        <f>O779*H779</f>
        <v>0</v>
      </c>
      <c r="Q779" s="224">
        <v>0</v>
      </c>
      <c r="R779" s="224">
        <f>Q779*H779</f>
        <v>0</v>
      </c>
      <c r="S779" s="224">
        <v>0</v>
      </c>
      <c r="T779" s="225">
        <f>S779*H779</f>
        <v>0</v>
      </c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R779" s="226" t="s">
        <v>233</v>
      </c>
      <c r="AT779" s="226" t="s">
        <v>169</v>
      </c>
      <c r="AU779" s="226" t="s">
        <v>87</v>
      </c>
      <c r="AY779" s="14" t="s">
        <v>167</v>
      </c>
      <c r="BE779" s="227">
        <f>IF(N779="základní",J779,0)</f>
        <v>0</v>
      </c>
      <c r="BF779" s="227">
        <f>IF(N779="snížená",J779,0)</f>
        <v>0</v>
      </c>
      <c r="BG779" s="227">
        <f>IF(N779="zákl. přenesená",J779,0)</f>
        <v>0</v>
      </c>
      <c r="BH779" s="227">
        <f>IF(N779="sníž. přenesená",J779,0)</f>
        <v>0</v>
      </c>
      <c r="BI779" s="227">
        <f>IF(N779="nulová",J779,0)</f>
        <v>0</v>
      </c>
      <c r="BJ779" s="14" t="s">
        <v>85</v>
      </c>
      <c r="BK779" s="227">
        <f>ROUND(I779*H779,2)</f>
        <v>0</v>
      </c>
      <c r="BL779" s="14" t="s">
        <v>233</v>
      </c>
      <c r="BM779" s="226" t="s">
        <v>2270</v>
      </c>
    </row>
    <row r="780" s="2" customFormat="1" ht="19.8" customHeight="1">
      <c r="A780" s="35"/>
      <c r="B780" s="36"/>
      <c r="C780" s="228" t="s">
        <v>2271</v>
      </c>
      <c r="D780" s="228" t="s">
        <v>225</v>
      </c>
      <c r="E780" s="229" t="s">
        <v>2272</v>
      </c>
      <c r="F780" s="230" t="s">
        <v>2273</v>
      </c>
      <c r="G780" s="231" t="s">
        <v>186</v>
      </c>
      <c r="H780" s="232">
        <v>12.5</v>
      </c>
      <c r="I780" s="233"/>
      <c r="J780" s="234">
        <f>ROUND(I780*H780,2)</f>
        <v>0</v>
      </c>
      <c r="K780" s="230" t="s">
        <v>173</v>
      </c>
      <c r="L780" s="235"/>
      <c r="M780" s="236" t="s">
        <v>1</v>
      </c>
      <c r="N780" s="237" t="s">
        <v>42</v>
      </c>
      <c r="O780" s="88"/>
      <c r="P780" s="224">
        <f>O780*H780</f>
        <v>0</v>
      </c>
      <c r="Q780" s="224">
        <v>0.0076099999999999996</v>
      </c>
      <c r="R780" s="224">
        <f>Q780*H780</f>
        <v>0.095125000000000001</v>
      </c>
      <c r="S780" s="224">
        <v>0</v>
      </c>
      <c r="T780" s="225">
        <f>S780*H780</f>
        <v>0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226" t="s">
        <v>297</v>
      </c>
      <c r="AT780" s="226" t="s">
        <v>225</v>
      </c>
      <c r="AU780" s="226" t="s">
        <v>87</v>
      </c>
      <c r="AY780" s="14" t="s">
        <v>167</v>
      </c>
      <c r="BE780" s="227">
        <f>IF(N780="základní",J780,0)</f>
        <v>0</v>
      </c>
      <c r="BF780" s="227">
        <f>IF(N780="snížená",J780,0)</f>
        <v>0</v>
      </c>
      <c r="BG780" s="227">
        <f>IF(N780="zákl. přenesená",J780,0)</f>
        <v>0</v>
      </c>
      <c r="BH780" s="227">
        <f>IF(N780="sníž. přenesená",J780,0)</f>
        <v>0</v>
      </c>
      <c r="BI780" s="227">
        <f>IF(N780="nulová",J780,0)</f>
        <v>0</v>
      </c>
      <c r="BJ780" s="14" t="s">
        <v>85</v>
      </c>
      <c r="BK780" s="227">
        <f>ROUND(I780*H780,2)</f>
        <v>0</v>
      </c>
      <c r="BL780" s="14" t="s">
        <v>233</v>
      </c>
      <c r="BM780" s="226" t="s">
        <v>2274</v>
      </c>
    </row>
    <row r="781" s="2" customFormat="1">
      <c r="A781" s="35"/>
      <c r="B781" s="36"/>
      <c r="C781" s="37"/>
      <c r="D781" s="238" t="s">
        <v>371</v>
      </c>
      <c r="E781" s="37"/>
      <c r="F781" s="239" t="s">
        <v>2275</v>
      </c>
      <c r="G781" s="37"/>
      <c r="H781" s="37"/>
      <c r="I781" s="240"/>
      <c r="J781" s="37"/>
      <c r="K781" s="37"/>
      <c r="L781" s="41"/>
      <c r="M781" s="241"/>
      <c r="N781" s="242"/>
      <c r="O781" s="88"/>
      <c r="P781" s="88"/>
      <c r="Q781" s="88"/>
      <c r="R781" s="88"/>
      <c r="S781" s="88"/>
      <c r="T781" s="89"/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T781" s="14" t="s">
        <v>371</v>
      </c>
      <c r="AU781" s="14" t="s">
        <v>87</v>
      </c>
    </row>
    <row r="782" s="2" customFormat="1" ht="19.8" customHeight="1">
      <c r="A782" s="35"/>
      <c r="B782" s="36"/>
      <c r="C782" s="228" t="s">
        <v>2276</v>
      </c>
      <c r="D782" s="228" t="s">
        <v>225</v>
      </c>
      <c r="E782" s="229" t="s">
        <v>2277</v>
      </c>
      <c r="F782" s="230" t="s">
        <v>2278</v>
      </c>
      <c r="G782" s="231" t="s">
        <v>186</v>
      </c>
      <c r="H782" s="232">
        <v>3.9380000000000002</v>
      </c>
      <c r="I782" s="233"/>
      <c r="J782" s="234">
        <f>ROUND(I782*H782,2)</f>
        <v>0</v>
      </c>
      <c r="K782" s="230" t="s">
        <v>173</v>
      </c>
      <c r="L782" s="235"/>
      <c r="M782" s="236" t="s">
        <v>1</v>
      </c>
      <c r="N782" s="237" t="s">
        <v>42</v>
      </c>
      <c r="O782" s="88"/>
      <c r="P782" s="224">
        <f>O782*H782</f>
        <v>0</v>
      </c>
      <c r="Q782" s="224">
        <v>0.00679</v>
      </c>
      <c r="R782" s="224">
        <f>Q782*H782</f>
        <v>0.026739020000000002</v>
      </c>
      <c r="S782" s="224">
        <v>0</v>
      </c>
      <c r="T782" s="225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226" t="s">
        <v>297</v>
      </c>
      <c r="AT782" s="226" t="s">
        <v>225</v>
      </c>
      <c r="AU782" s="226" t="s">
        <v>87</v>
      </c>
      <c r="AY782" s="14" t="s">
        <v>167</v>
      </c>
      <c r="BE782" s="227">
        <f>IF(N782="základní",J782,0)</f>
        <v>0</v>
      </c>
      <c r="BF782" s="227">
        <f>IF(N782="snížená",J782,0)</f>
        <v>0</v>
      </c>
      <c r="BG782" s="227">
        <f>IF(N782="zákl. přenesená",J782,0)</f>
        <v>0</v>
      </c>
      <c r="BH782" s="227">
        <f>IF(N782="sníž. přenesená",J782,0)</f>
        <v>0</v>
      </c>
      <c r="BI782" s="227">
        <f>IF(N782="nulová",J782,0)</f>
        <v>0</v>
      </c>
      <c r="BJ782" s="14" t="s">
        <v>85</v>
      </c>
      <c r="BK782" s="227">
        <f>ROUND(I782*H782,2)</f>
        <v>0</v>
      </c>
      <c r="BL782" s="14" t="s">
        <v>233</v>
      </c>
      <c r="BM782" s="226" t="s">
        <v>2279</v>
      </c>
    </row>
    <row r="783" s="2" customFormat="1" ht="14.4" customHeight="1">
      <c r="A783" s="35"/>
      <c r="B783" s="36"/>
      <c r="C783" s="215" t="s">
        <v>2280</v>
      </c>
      <c r="D783" s="215" t="s">
        <v>169</v>
      </c>
      <c r="E783" s="216" t="s">
        <v>2281</v>
      </c>
      <c r="F783" s="217" t="s">
        <v>2282</v>
      </c>
      <c r="G783" s="218" t="s">
        <v>228</v>
      </c>
      <c r="H783" s="219">
        <v>0.23200000000000001</v>
      </c>
      <c r="I783" s="220"/>
      <c r="J783" s="221">
        <f>ROUND(I783*H783,2)</f>
        <v>0</v>
      </c>
      <c r="K783" s="217" t="s">
        <v>173</v>
      </c>
      <c r="L783" s="41"/>
      <c r="M783" s="222" t="s">
        <v>1</v>
      </c>
      <c r="N783" s="223" t="s">
        <v>42</v>
      </c>
      <c r="O783" s="88"/>
      <c r="P783" s="224">
        <f>O783*H783</f>
        <v>0</v>
      </c>
      <c r="Q783" s="224">
        <v>0</v>
      </c>
      <c r="R783" s="224">
        <f>Q783*H783</f>
        <v>0</v>
      </c>
      <c r="S783" s="224">
        <v>0</v>
      </c>
      <c r="T783" s="225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226" t="s">
        <v>233</v>
      </c>
      <c r="AT783" s="226" t="s">
        <v>169</v>
      </c>
      <c r="AU783" s="226" t="s">
        <v>87</v>
      </c>
      <c r="AY783" s="14" t="s">
        <v>167</v>
      </c>
      <c r="BE783" s="227">
        <f>IF(N783="základní",J783,0)</f>
        <v>0</v>
      </c>
      <c r="BF783" s="227">
        <f>IF(N783="snížená",J783,0)</f>
        <v>0</v>
      </c>
      <c r="BG783" s="227">
        <f>IF(N783="zákl. přenesená",J783,0)</f>
        <v>0</v>
      </c>
      <c r="BH783" s="227">
        <f>IF(N783="sníž. přenesená",J783,0)</f>
        <v>0</v>
      </c>
      <c r="BI783" s="227">
        <f>IF(N783="nulová",J783,0)</f>
        <v>0</v>
      </c>
      <c r="BJ783" s="14" t="s">
        <v>85</v>
      </c>
      <c r="BK783" s="227">
        <f>ROUND(I783*H783,2)</f>
        <v>0</v>
      </c>
      <c r="BL783" s="14" t="s">
        <v>233</v>
      </c>
      <c r="BM783" s="226" t="s">
        <v>2283</v>
      </c>
    </row>
    <row r="784" s="12" customFormat="1" ht="25.92" customHeight="1">
      <c r="A784" s="12"/>
      <c r="B784" s="199"/>
      <c r="C784" s="200"/>
      <c r="D784" s="201" t="s">
        <v>76</v>
      </c>
      <c r="E784" s="202" t="s">
        <v>225</v>
      </c>
      <c r="F784" s="202" t="s">
        <v>2284</v>
      </c>
      <c r="G784" s="200"/>
      <c r="H784" s="200"/>
      <c r="I784" s="203"/>
      <c r="J784" s="204">
        <f>BK784</f>
        <v>0</v>
      </c>
      <c r="K784" s="200"/>
      <c r="L784" s="205"/>
      <c r="M784" s="206"/>
      <c r="N784" s="207"/>
      <c r="O784" s="207"/>
      <c r="P784" s="208">
        <f>P785</f>
        <v>0</v>
      </c>
      <c r="Q784" s="207"/>
      <c r="R784" s="208">
        <f>R785</f>
        <v>0</v>
      </c>
      <c r="S784" s="207"/>
      <c r="T784" s="209">
        <f>T785</f>
        <v>0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210" t="s">
        <v>180</v>
      </c>
      <c r="AT784" s="211" t="s">
        <v>76</v>
      </c>
      <c r="AU784" s="211" t="s">
        <v>77</v>
      </c>
      <c r="AY784" s="210" t="s">
        <v>167</v>
      </c>
      <c r="BK784" s="212">
        <f>BK785</f>
        <v>0</v>
      </c>
    </row>
    <row r="785" s="12" customFormat="1" ht="22.8" customHeight="1">
      <c r="A785" s="12"/>
      <c r="B785" s="199"/>
      <c r="C785" s="200"/>
      <c r="D785" s="201" t="s">
        <v>76</v>
      </c>
      <c r="E785" s="213" t="s">
        <v>2285</v>
      </c>
      <c r="F785" s="213" t="s">
        <v>2286</v>
      </c>
      <c r="G785" s="200"/>
      <c r="H785" s="200"/>
      <c r="I785" s="203"/>
      <c r="J785" s="214">
        <f>BK785</f>
        <v>0</v>
      </c>
      <c r="K785" s="200"/>
      <c r="L785" s="205"/>
      <c r="M785" s="206"/>
      <c r="N785" s="207"/>
      <c r="O785" s="207"/>
      <c r="P785" s="208">
        <v>0</v>
      </c>
      <c r="Q785" s="207"/>
      <c r="R785" s="208">
        <v>0</v>
      </c>
      <c r="S785" s="207"/>
      <c r="T785" s="209">
        <v>0</v>
      </c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R785" s="210" t="s">
        <v>180</v>
      </c>
      <c r="AT785" s="211" t="s">
        <v>76</v>
      </c>
      <c r="AU785" s="211" t="s">
        <v>85</v>
      </c>
      <c r="AY785" s="210" t="s">
        <v>167</v>
      </c>
      <c r="BK785" s="212">
        <v>0</v>
      </c>
    </row>
    <row r="786" s="12" customFormat="1" ht="25.92" customHeight="1">
      <c r="A786" s="12"/>
      <c r="B786" s="199"/>
      <c r="C786" s="200"/>
      <c r="D786" s="201" t="s">
        <v>76</v>
      </c>
      <c r="E786" s="202" t="s">
        <v>2287</v>
      </c>
      <c r="F786" s="202" t="s">
        <v>2288</v>
      </c>
      <c r="G786" s="200"/>
      <c r="H786" s="200"/>
      <c r="I786" s="203"/>
      <c r="J786" s="204">
        <f>BK786</f>
        <v>0</v>
      </c>
      <c r="K786" s="200"/>
      <c r="L786" s="205"/>
      <c r="M786" s="206"/>
      <c r="N786" s="207"/>
      <c r="O786" s="207"/>
      <c r="P786" s="208">
        <f>SUM(P787:P792)</f>
        <v>0</v>
      </c>
      <c r="Q786" s="207"/>
      <c r="R786" s="208">
        <f>SUM(R787:R792)</f>
        <v>0</v>
      </c>
      <c r="S786" s="207"/>
      <c r="T786" s="209">
        <f>SUM(T787:T792)</f>
        <v>0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210" t="s">
        <v>174</v>
      </c>
      <c r="AT786" s="211" t="s">
        <v>76</v>
      </c>
      <c r="AU786" s="211" t="s">
        <v>77</v>
      </c>
      <c r="AY786" s="210" t="s">
        <v>167</v>
      </c>
      <c r="BK786" s="212">
        <f>SUM(BK787:BK792)</f>
        <v>0</v>
      </c>
    </row>
    <row r="787" s="2" customFormat="1" ht="14.4" customHeight="1">
      <c r="A787" s="35"/>
      <c r="B787" s="36"/>
      <c r="C787" s="215" t="s">
        <v>2289</v>
      </c>
      <c r="D787" s="215" t="s">
        <v>169</v>
      </c>
      <c r="E787" s="216" t="s">
        <v>2290</v>
      </c>
      <c r="F787" s="217" t="s">
        <v>2291</v>
      </c>
      <c r="G787" s="218" t="s">
        <v>576</v>
      </c>
      <c r="H787" s="219">
        <v>1</v>
      </c>
      <c r="I787" s="220"/>
      <c r="J787" s="221">
        <f>ROUND(I787*H787,2)</f>
        <v>0</v>
      </c>
      <c r="K787" s="217" t="s">
        <v>1</v>
      </c>
      <c r="L787" s="41"/>
      <c r="M787" s="222" t="s">
        <v>1</v>
      </c>
      <c r="N787" s="223" t="s">
        <v>42</v>
      </c>
      <c r="O787" s="88"/>
      <c r="P787" s="224">
        <f>O787*H787</f>
        <v>0</v>
      </c>
      <c r="Q787" s="224">
        <v>0</v>
      </c>
      <c r="R787" s="224">
        <f>Q787*H787</f>
        <v>0</v>
      </c>
      <c r="S787" s="224">
        <v>0</v>
      </c>
      <c r="T787" s="225">
        <f>S787*H787</f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226" t="s">
        <v>2292</v>
      </c>
      <c r="AT787" s="226" t="s">
        <v>169</v>
      </c>
      <c r="AU787" s="226" t="s">
        <v>85</v>
      </c>
      <c r="AY787" s="14" t="s">
        <v>167</v>
      </c>
      <c r="BE787" s="227">
        <f>IF(N787="základní",J787,0)</f>
        <v>0</v>
      </c>
      <c r="BF787" s="227">
        <f>IF(N787="snížená",J787,0)</f>
        <v>0</v>
      </c>
      <c r="BG787" s="227">
        <f>IF(N787="zákl. přenesená",J787,0)</f>
        <v>0</v>
      </c>
      <c r="BH787" s="227">
        <f>IF(N787="sníž. přenesená",J787,0)</f>
        <v>0</v>
      </c>
      <c r="BI787" s="227">
        <f>IF(N787="nulová",J787,0)</f>
        <v>0</v>
      </c>
      <c r="BJ787" s="14" t="s">
        <v>85</v>
      </c>
      <c r="BK787" s="227">
        <f>ROUND(I787*H787,2)</f>
        <v>0</v>
      </c>
      <c r="BL787" s="14" t="s">
        <v>2292</v>
      </c>
      <c r="BM787" s="226" t="s">
        <v>2293</v>
      </c>
    </row>
    <row r="788" s="2" customFormat="1">
      <c r="A788" s="35"/>
      <c r="B788" s="36"/>
      <c r="C788" s="37"/>
      <c r="D788" s="238" t="s">
        <v>371</v>
      </c>
      <c r="E788" s="37"/>
      <c r="F788" s="239" t="s">
        <v>2294</v>
      </c>
      <c r="G788" s="37"/>
      <c r="H788" s="37"/>
      <c r="I788" s="240"/>
      <c r="J788" s="37"/>
      <c r="K788" s="37"/>
      <c r="L788" s="41"/>
      <c r="M788" s="241"/>
      <c r="N788" s="242"/>
      <c r="O788" s="88"/>
      <c r="P788" s="88"/>
      <c r="Q788" s="88"/>
      <c r="R788" s="88"/>
      <c r="S788" s="88"/>
      <c r="T788" s="89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T788" s="14" t="s">
        <v>371</v>
      </c>
      <c r="AU788" s="14" t="s">
        <v>85</v>
      </c>
    </row>
    <row r="789" s="2" customFormat="1" ht="14.4" customHeight="1">
      <c r="A789" s="35"/>
      <c r="B789" s="36"/>
      <c r="C789" s="215" t="s">
        <v>2295</v>
      </c>
      <c r="D789" s="215" t="s">
        <v>169</v>
      </c>
      <c r="E789" s="216" t="s">
        <v>2296</v>
      </c>
      <c r="F789" s="217" t="s">
        <v>2297</v>
      </c>
      <c r="G789" s="218" t="s">
        <v>491</v>
      </c>
      <c r="H789" s="219">
        <v>1</v>
      </c>
      <c r="I789" s="220"/>
      <c r="J789" s="221">
        <f>ROUND(I789*H789,2)</f>
        <v>0</v>
      </c>
      <c r="K789" s="217" t="s">
        <v>1</v>
      </c>
      <c r="L789" s="41"/>
      <c r="M789" s="222" t="s">
        <v>1</v>
      </c>
      <c r="N789" s="223" t="s">
        <v>42</v>
      </c>
      <c r="O789" s="88"/>
      <c r="P789" s="224">
        <f>O789*H789</f>
        <v>0</v>
      </c>
      <c r="Q789" s="224">
        <v>0</v>
      </c>
      <c r="R789" s="224">
        <f>Q789*H789</f>
        <v>0</v>
      </c>
      <c r="S789" s="224">
        <v>0</v>
      </c>
      <c r="T789" s="225">
        <f>S789*H789</f>
        <v>0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226" t="s">
        <v>2292</v>
      </c>
      <c r="AT789" s="226" t="s">
        <v>169</v>
      </c>
      <c r="AU789" s="226" t="s">
        <v>85</v>
      </c>
      <c r="AY789" s="14" t="s">
        <v>167</v>
      </c>
      <c r="BE789" s="227">
        <f>IF(N789="základní",J789,0)</f>
        <v>0</v>
      </c>
      <c r="BF789" s="227">
        <f>IF(N789="snížená",J789,0)</f>
        <v>0</v>
      </c>
      <c r="BG789" s="227">
        <f>IF(N789="zákl. přenesená",J789,0)</f>
        <v>0</v>
      </c>
      <c r="BH789" s="227">
        <f>IF(N789="sníž. přenesená",J789,0)</f>
        <v>0</v>
      </c>
      <c r="BI789" s="227">
        <f>IF(N789="nulová",J789,0)</f>
        <v>0</v>
      </c>
      <c r="BJ789" s="14" t="s">
        <v>85</v>
      </c>
      <c r="BK789" s="227">
        <f>ROUND(I789*H789,2)</f>
        <v>0</v>
      </c>
      <c r="BL789" s="14" t="s">
        <v>2292</v>
      </c>
      <c r="BM789" s="226" t="s">
        <v>2298</v>
      </c>
    </row>
    <row r="790" s="2" customFormat="1">
      <c r="A790" s="35"/>
      <c r="B790" s="36"/>
      <c r="C790" s="37"/>
      <c r="D790" s="238" t="s">
        <v>371</v>
      </c>
      <c r="E790" s="37"/>
      <c r="F790" s="239" t="s">
        <v>372</v>
      </c>
      <c r="G790" s="37"/>
      <c r="H790" s="37"/>
      <c r="I790" s="240"/>
      <c r="J790" s="37"/>
      <c r="K790" s="37"/>
      <c r="L790" s="41"/>
      <c r="M790" s="241"/>
      <c r="N790" s="242"/>
      <c r="O790" s="88"/>
      <c r="P790" s="88"/>
      <c r="Q790" s="88"/>
      <c r="R790" s="88"/>
      <c r="S790" s="88"/>
      <c r="T790" s="89"/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T790" s="14" t="s">
        <v>371</v>
      </c>
      <c r="AU790" s="14" t="s">
        <v>85</v>
      </c>
    </row>
    <row r="791" s="2" customFormat="1" ht="22.2" customHeight="1">
      <c r="A791" s="35"/>
      <c r="B791" s="36"/>
      <c r="C791" s="215" t="s">
        <v>2299</v>
      </c>
      <c r="D791" s="215" t="s">
        <v>169</v>
      </c>
      <c r="E791" s="216" t="s">
        <v>2300</v>
      </c>
      <c r="F791" s="217" t="s">
        <v>2301</v>
      </c>
      <c r="G791" s="218" t="s">
        <v>491</v>
      </c>
      <c r="H791" s="219">
        <v>2</v>
      </c>
      <c r="I791" s="220"/>
      <c r="J791" s="221">
        <f>ROUND(I791*H791,2)</f>
        <v>0</v>
      </c>
      <c r="K791" s="217" t="s">
        <v>1</v>
      </c>
      <c r="L791" s="41"/>
      <c r="M791" s="222" t="s">
        <v>1</v>
      </c>
      <c r="N791" s="223" t="s">
        <v>42</v>
      </c>
      <c r="O791" s="88"/>
      <c r="P791" s="224">
        <f>O791*H791</f>
        <v>0</v>
      </c>
      <c r="Q791" s="224">
        <v>0</v>
      </c>
      <c r="R791" s="224">
        <f>Q791*H791</f>
        <v>0</v>
      </c>
      <c r="S791" s="224">
        <v>0</v>
      </c>
      <c r="T791" s="225">
        <f>S791*H791</f>
        <v>0</v>
      </c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R791" s="226" t="s">
        <v>2292</v>
      </c>
      <c r="AT791" s="226" t="s">
        <v>169</v>
      </c>
      <c r="AU791" s="226" t="s">
        <v>85</v>
      </c>
      <c r="AY791" s="14" t="s">
        <v>167</v>
      </c>
      <c r="BE791" s="227">
        <f>IF(N791="základní",J791,0)</f>
        <v>0</v>
      </c>
      <c r="BF791" s="227">
        <f>IF(N791="snížená",J791,0)</f>
        <v>0</v>
      </c>
      <c r="BG791" s="227">
        <f>IF(N791="zákl. přenesená",J791,0)</f>
        <v>0</v>
      </c>
      <c r="BH791" s="227">
        <f>IF(N791="sníž. přenesená",J791,0)</f>
        <v>0</v>
      </c>
      <c r="BI791" s="227">
        <f>IF(N791="nulová",J791,0)</f>
        <v>0</v>
      </c>
      <c r="BJ791" s="14" t="s">
        <v>85</v>
      </c>
      <c r="BK791" s="227">
        <f>ROUND(I791*H791,2)</f>
        <v>0</v>
      </c>
      <c r="BL791" s="14" t="s">
        <v>2292</v>
      </c>
      <c r="BM791" s="226" t="s">
        <v>2302</v>
      </c>
    </row>
    <row r="792" s="2" customFormat="1">
      <c r="A792" s="35"/>
      <c r="B792" s="36"/>
      <c r="C792" s="37"/>
      <c r="D792" s="238" t="s">
        <v>371</v>
      </c>
      <c r="E792" s="37"/>
      <c r="F792" s="239" t="s">
        <v>372</v>
      </c>
      <c r="G792" s="37"/>
      <c r="H792" s="37"/>
      <c r="I792" s="240"/>
      <c r="J792" s="37"/>
      <c r="K792" s="37"/>
      <c r="L792" s="41"/>
      <c r="M792" s="243"/>
      <c r="N792" s="244"/>
      <c r="O792" s="245"/>
      <c r="P792" s="245"/>
      <c r="Q792" s="245"/>
      <c r="R792" s="245"/>
      <c r="S792" s="245"/>
      <c r="T792" s="246"/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T792" s="14" t="s">
        <v>371</v>
      </c>
      <c r="AU792" s="14" t="s">
        <v>85</v>
      </c>
    </row>
    <row r="793" s="2" customFormat="1" ht="6.96" customHeight="1">
      <c r="A793" s="35"/>
      <c r="B793" s="63"/>
      <c r="C793" s="64"/>
      <c r="D793" s="64"/>
      <c r="E793" s="64"/>
      <c r="F793" s="64"/>
      <c r="G793" s="64"/>
      <c r="H793" s="64"/>
      <c r="I793" s="64"/>
      <c r="J793" s="64"/>
      <c r="K793" s="64"/>
      <c r="L793" s="41"/>
      <c r="M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</row>
  </sheetData>
  <sheetProtection sheet="1" autoFilter="0" formatColumns="0" formatRows="0" objects="1" scenarios="1" spinCount="100000" saltValue="Xqhjma9BNEjN62TRSI829CS+qNAodsuLnKfaeY+eGRTtNqrfu6+to6QRdufeIwV8WJ8iImJdYesR20Y6orgZHQ==" hashValue="/jOiMU4vq7BmJcLQujnRS8qQ9Ybh7FQ3lxyYc9YVImPl2C31mnzkpzrY8LBh4b5Ugecctfqnw/37CJMpnZZZDQ==" algorithmName="SHA-512" password="CC35"/>
  <autoFilter ref="C153:K792"/>
  <mergeCells count="9">
    <mergeCell ref="E7:H7"/>
    <mergeCell ref="E9:H9"/>
    <mergeCell ref="E18:H18"/>
    <mergeCell ref="E27:H27"/>
    <mergeCell ref="E85:H85"/>
    <mergeCell ref="E87:H87"/>
    <mergeCell ref="E144:H144"/>
    <mergeCell ref="E146:H14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106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4.4" customHeight="1">
      <c r="B7" s="17"/>
      <c r="E7" s="138" t="str">
        <f>'Rekapitulace stavby'!K6</f>
        <v>Ostrov, škola Májová - nástavba obektu Družiny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5.6" customHeight="1">
      <c r="A9" s="35"/>
      <c r="B9" s="41"/>
      <c r="C9" s="35"/>
      <c r="D9" s="35"/>
      <c r="E9" s="139" t="s">
        <v>2303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26. 1. 2023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8" customHeight="1">
      <c r="A27" s="142"/>
      <c r="B27" s="143"/>
      <c r="C27" s="142"/>
      <c r="D27" s="142"/>
      <c r="E27" s="144" t="s">
        <v>36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ROUND(J137,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ROUND((SUM(BE137:BE306)),  2)</f>
        <v>0</v>
      </c>
      <c r="G33" s="35"/>
      <c r="H33" s="35"/>
      <c r="I33" s="152">
        <v>0.20999999999999999</v>
      </c>
      <c r="J33" s="151">
        <f>ROUND(((SUM(BE137:BE306))*I33),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ROUND((SUM(BF137:BF306)),  2)</f>
        <v>0</v>
      </c>
      <c r="G34" s="35"/>
      <c r="H34" s="35"/>
      <c r="I34" s="152">
        <v>0.14999999999999999</v>
      </c>
      <c r="J34" s="151">
        <f>ROUND(((SUM(BF137:BF306))*I34),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ROUND((SUM(BG137:BG306)),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ROUND((SUM(BH137:BH306)),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ROUND((SUM(BI137:BI306)),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4.4" customHeight="1">
      <c r="A85" s="35"/>
      <c r="B85" s="36"/>
      <c r="C85" s="37"/>
      <c r="D85" s="37"/>
      <c r="E85" s="171" t="str">
        <f>E7</f>
        <v>Ostrov, škola Májová - nástavba obektu Družiny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5.6" customHeight="1">
      <c r="A87" s="35"/>
      <c r="B87" s="36"/>
      <c r="C87" s="37"/>
      <c r="D87" s="37"/>
      <c r="E87" s="73" t="str">
        <f>E9</f>
        <v>D.1.4.2 - Zdravotechnika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Ostrov </v>
      </c>
      <c r="G89" s="37"/>
      <c r="H89" s="37"/>
      <c r="I89" s="29" t="s">
        <v>22</v>
      </c>
      <c r="J89" s="76" t="str">
        <f>IF(J12="","",J12)</f>
        <v>26. 1. 2023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6.4" customHeight="1">
      <c r="A91" s="35"/>
      <c r="B91" s="36"/>
      <c r="C91" s="29" t="s">
        <v>24</v>
      </c>
      <c r="D91" s="37"/>
      <c r="E91" s="37"/>
      <c r="F91" s="24" t="str">
        <f>E15</f>
        <v xml:space="preserve">Město Ostrov </v>
      </c>
      <c r="G91" s="37"/>
      <c r="H91" s="37"/>
      <c r="I91" s="29" t="s">
        <v>30</v>
      </c>
      <c r="J91" s="33" t="str">
        <f>E21</f>
        <v xml:space="preserve">DPT projekty, Ing. Jan Dušek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6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110</v>
      </c>
      <c r="D94" s="173"/>
      <c r="E94" s="173"/>
      <c r="F94" s="173"/>
      <c r="G94" s="173"/>
      <c r="H94" s="173"/>
      <c r="I94" s="173"/>
      <c r="J94" s="174" t="s">
        <v>111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112</v>
      </c>
      <c r="D96" s="37"/>
      <c r="E96" s="37"/>
      <c r="F96" s="37"/>
      <c r="G96" s="37"/>
      <c r="H96" s="37"/>
      <c r="I96" s="37"/>
      <c r="J96" s="107">
        <f>J137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76"/>
      <c r="C97" s="177"/>
      <c r="D97" s="178" t="s">
        <v>114</v>
      </c>
      <c r="E97" s="179"/>
      <c r="F97" s="179"/>
      <c r="G97" s="179"/>
      <c r="H97" s="179"/>
      <c r="I97" s="179"/>
      <c r="J97" s="180">
        <f>J138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115</v>
      </c>
      <c r="E98" s="185"/>
      <c r="F98" s="185"/>
      <c r="G98" s="185"/>
      <c r="H98" s="185"/>
      <c r="I98" s="185"/>
      <c r="J98" s="186">
        <f>J139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117</v>
      </c>
      <c r="E99" s="185"/>
      <c r="F99" s="185"/>
      <c r="G99" s="185"/>
      <c r="H99" s="185"/>
      <c r="I99" s="185"/>
      <c r="J99" s="186">
        <f>J160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118</v>
      </c>
      <c r="E100" s="185"/>
      <c r="F100" s="185"/>
      <c r="G100" s="185"/>
      <c r="H100" s="185"/>
      <c r="I100" s="185"/>
      <c r="J100" s="186">
        <f>J162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2304</v>
      </c>
      <c r="E101" s="185"/>
      <c r="F101" s="185"/>
      <c r="G101" s="185"/>
      <c r="H101" s="185"/>
      <c r="I101" s="185"/>
      <c r="J101" s="186">
        <f>J164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124</v>
      </c>
      <c r="E102" s="185"/>
      <c r="F102" s="185"/>
      <c r="G102" s="185"/>
      <c r="H102" s="185"/>
      <c r="I102" s="185"/>
      <c r="J102" s="186">
        <f>J173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129</v>
      </c>
      <c r="E103" s="185"/>
      <c r="F103" s="185"/>
      <c r="G103" s="185"/>
      <c r="H103" s="185"/>
      <c r="I103" s="185"/>
      <c r="J103" s="186">
        <f>J179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130</v>
      </c>
      <c r="E104" s="185"/>
      <c r="F104" s="185"/>
      <c r="G104" s="185"/>
      <c r="H104" s="185"/>
      <c r="I104" s="185"/>
      <c r="J104" s="186">
        <f>J186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131</v>
      </c>
      <c r="E105" s="179"/>
      <c r="F105" s="179"/>
      <c r="G105" s="179"/>
      <c r="H105" s="179"/>
      <c r="I105" s="179"/>
      <c r="J105" s="180">
        <f>J188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133</v>
      </c>
      <c r="E106" s="185"/>
      <c r="F106" s="185"/>
      <c r="G106" s="185"/>
      <c r="H106" s="185"/>
      <c r="I106" s="185"/>
      <c r="J106" s="186">
        <f>J189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134</v>
      </c>
      <c r="E107" s="185"/>
      <c r="F107" s="185"/>
      <c r="G107" s="185"/>
      <c r="H107" s="185"/>
      <c r="I107" s="185"/>
      <c r="J107" s="186">
        <f>J191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2305</v>
      </c>
      <c r="E108" s="185"/>
      <c r="F108" s="185"/>
      <c r="G108" s="185"/>
      <c r="H108" s="185"/>
      <c r="I108" s="185"/>
      <c r="J108" s="186">
        <f>J200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2306</v>
      </c>
      <c r="E109" s="185"/>
      <c r="F109" s="185"/>
      <c r="G109" s="185"/>
      <c r="H109" s="185"/>
      <c r="I109" s="185"/>
      <c r="J109" s="186">
        <f>J225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135</v>
      </c>
      <c r="E110" s="185"/>
      <c r="F110" s="185"/>
      <c r="G110" s="185"/>
      <c r="H110" s="185"/>
      <c r="I110" s="185"/>
      <c r="J110" s="186">
        <f>J252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2307</v>
      </c>
      <c r="E111" s="185"/>
      <c r="F111" s="185"/>
      <c r="G111" s="185"/>
      <c r="H111" s="185"/>
      <c r="I111" s="185"/>
      <c r="J111" s="186">
        <f>J273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2308</v>
      </c>
      <c r="E112" s="185"/>
      <c r="F112" s="185"/>
      <c r="G112" s="185"/>
      <c r="H112" s="185"/>
      <c r="I112" s="185"/>
      <c r="J112" s="186">
        <f>J282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2309</v>
      </c>
      <c r="E113" s="185"/>
      <c r="F113" s="185"/>
      <c r="G113" s="185"/>
      <c r="H113" s="185"/>
      <c r="I113" s="185"/>
      <c r="J113" s="186">
        <f>J293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139</v>
      </c>
      <c r="E114" s="185"/>
      <c r="F114" s="185"/>
      <c r="G114" s="185"/>
      <c r="H114" s="185"/>
      <c r="I114" s="185"/>
      <c r="J114" s="186">
        <f>J299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6"/>
      <c r="C115" s="177"/>
      <c r="D115" s="178" t="s">
        <v>149</v>
      </c>
      <c r="E115" s="179"/>
      <c r="F115" s="179"/>
      <c r="G115" s="179"/>
      <c r="H115" s="179"/>
      <c r="I115" s="179"/>
      <c r="J115" s="180">
        <f>J301</f>
        <v>0</v>
      </c>
      <c r="K115" s="177"/>
      <c r="L115" s="181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2"/>
      <c r="C116" s="183"/>
      <c r="D116" s="184" t="s">
        <v>2310</v>
      </c>
      <c r="E116" s="185"/>
      <c r="F116" s="185"/>
      <c r="G116" s="185"/>
      <c r="H116" s="185"/>
      <c r="I116" s="185"/>
      <c r="J116" s="186">
        <f>J302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76"/>
      <c r="C117" s="177"/>
      <c r="D117" s="178" t="s">
        <v>2311</v>
      </c>
      <c r="E117" s="179"/>
      <c r="F117" s="179"/>
      <c r="G117" s="179"/>
      <c r="H117" s="179"/>
      <c r="I117" s="179"/>
      <c r="J117" s="180">
        <f>J304</f>
        <v>0</v>
      </c>
      <c r="K117" s="177"/>
      <c r="L117" s="181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="2" customFormat="1" ht="6.96" customHeight="1">
      <c r="A123" s="35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4.96" customHeight="1">
      <c r="A124" s="35"/>
      <c r="B124" s="36"/>
      <c r="C124" s="20" t="s">
        <v>152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16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4.4" customHeight="1">
      <c r="A127" s="35"/>
      <c r="B127" s="36"/>
      <c r="C127" s="37"/>
      <c r="D127" s="37"/>
      <c r="E127" s="171" t="str">
        <f>E7</f>
        <v>Ostrov, škola Májová - nástavba obektu Družiny</v>
      </c>
      <c r="F127" s="29"/>
      <c r="G127" s="29"/>
      <c r="H127" s="29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107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6" customHeight="1">
      <c r="A129" s="35"/>
      <c r="B129" s="36"/>
      <c r="C129" s="37"/>
      <c r="D129" s="37"/>
      <c r="E129" s="73" t="str">
        <f>E9</f>
        <v>D.1.4.2 - Zdravotechnika</v>
      </c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20</v>
      </c>
      <c r="D131" s="37"/>
      <c r="E131" s="37"/>
      <c r="F131" s="24" t="str">
        <f>F12</f>
        <v xml:space="preserve">Ostrov </v>
      </c>
      <c r="G131" s="37"/>
      <c r="H131" s="37"/>
      <c r="I131" s="29" t="s">
        <v>22</v>
      </c>
      <c r="J131" s="76" t="str">
        <f>IF(J12="","",J12)</f>
        <v>26. 1. 2023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6.4" customHeight="1">
      <c r="A133" s="35"/>
      <c r="B133" s="36"/>
      <c r="C133" s="29" t="s">
        <v>24</v>
      </c>
      <c r="D133" s="37"/>
      <c r="E133" s="37"/>
      <c r="F133" s="24" t="str">
        <f>E15</f>
        <v xml:space="preserve">Město Ostrov </v>
      </c>
      <c r="G133" s="37"/>
      <c r="H133" s="37"/>
      <c r="I133" s="29" t="s">
        <v>30</v>
      </c>
      <c r="J133" s="33" t="str">
        <f>E21</f>
        <v xml:space="preserve">DPT projekty, Ing. Jan Dušek 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6" customHeight="1">
      <c r="A134" s="35"/>
      <c r="B134" s="36"/>
      <c r="C134" s="29" t="s">
        <v>28</v>
      </c>
      <c r="D134" s="37"/>
      <c r="E134" s="37"/>
      <c r="F134" s="24" t="str">
        <f>IF(E18="","",E18)</f>
        <v>Vyplň údaj</v>
      </c>
      <c r="G134" s="37"/>
      <c r="H134" s="37"/>
      <c r="I134" s="29" t="s">
        <v>33</v>
      </c>
      <c r="J134" s="33" t="str">
        <f>E24</f>
        <v xml:space="preserve"> 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188"/>
      <c r="B136" s="189"/>
      <c r="C136" s="190" t="s">
        <v>153</v>
      </c>
      <c r="D136" s="191" t="s">
        <v>62</v>
      </c>
      <c r="E136" s="191" t="s">
        <v>58</v>
      </c>
      <c r="F136" s="191" t="s">
        <v>59</v>
      </c>
      <c r="G136" s="191" t="s">
        <v>154</v>
      </c>
      <c r="H136" s="191" t="s">
        <v>155</v>
      </c>
      <c r="I136" s="191" t="s">
        <v>156</v>
      </c>
      <c r="J136" s="191" t="s">
        <v>111</v>
      </c>
      <c r="K136" s="192" t="s">
        <v>157</v>
      </c>
      <c r="L136" s="193"/>
      <c r="M136" s="97" t="s">
        <v>1</v>
      </c>
      <c r="N136" s="98" t="s">
        <v>41</v>
      </c>
      <c r="O136" s="98" t="s">
        <v>158</v>
      </c>
      <c r="P136" s="98" t="s">
        <v>159</v>
      </c>
      <c r="Q136" s="98" t="s">
        <v>160</v>
      </c>
      <c r="R136" s="98" t="s">
        <v>161</v>
      </c>
      <c r="S136" s="98" t="s">
        <v>162</v>
      </c>
      <c r="T136" s="99" t="s">
        <v>163</v>
      </c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</row>
    <row r="137" s="2" customFormat="1" ht="22.8" customHeight="1">
      <c r="A137" s="35"/>
      <c r="B137" s="36"/>
      <c r="C137" s="104" t="s">
        <v>164</v>
      </c>
      <c r="D137" s="37"/>
      <c r="E137" s="37"/>
      <c r="F137" s="37"/>
      <c r="G137" s="37"/>
      <c r="H137" s="37"/>
      <c r="I137" s="37"/>
      <c r="J137" s="194">
        <f>BK137</f>
        <v>0</v>
      </c>
      <c r="K137" s="37"/>
      <c r="L137" s="41"/>
      <c r="M137" s="100"/>
      <c r="N137" s="195"/>
      <c r="O137" s="101"/>
      <c r="P137" s="196">
        <f>P138+P188+P301+P304</f>
        <v>0</v>
      </c>
      <c r="Q137" s="101"/>
      <c r="R137" s="196">
        <f>R138+R188+R301+R304</f>
        <v>12.607003999999996</v>
      </c>
      <c r="S137" s="101"/>
      <c r="T137" s="197">
        <f>T138+T188+T301+T304</f>
        <v>0.36110000000000003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76</v>
      </c>
      <c r="AU137" s="14" t="s">
        <v>113</v>
      </c>
      <c r="BK137" s="198">
        <f>BK138+BK188+BK301+BK304</f>
        <v>0</v>
      </c>
    </row>
    <row r="138" s="12" customFormat="1" ht="25.92" customHeight="1">
      <c r="A138" s="12"/>
      <c r="B138" s="199"/>
      <c r="C138" s="200"/>
      <c r="D138" s="201" t="s">
        <v>76</v>
      </c>
      <c r="E138" s="202" t="s">
        <v>165</v>
      </c>
      <c r="F138" s="202" t="s">
        <v>166</v>
      </c>
      <c r="G138" s="200"/>
      <c r="H138" s="200"/>
      <c r="I138" s="203"/>
      <c r="J138" s="204">
        <f>BK138</f>
        <v>0</v>
      </c>
      <c r="K138" s="200"/>
      <c r="L138" s="205"/>
      <c r="M138" s="206"/>
      <c r="N138" s="207"/>
      <c r="O138" s="207"/>
      <c r="P138" s="208">
        <f>P139+P160+P162+P164+P173+P179+P186</f>
        <v>0</v>
      </c>
      <c r="Q138" s="207"/>
      <c r="R138" s="208">
        <f>R139+R160+R162+R164+R173+R179+R186</f>
        <v>10.981463999999997</v>
      </c>
      <c r="S138" s="207"/>
      <c r="T138" s="209">
        <f>T139+T160+T162+T164+T173+T179+T186</f>
        <v>0.10292000000000001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85</v>
      </c>
      <c r="AT138" s="211" t="s">
        <v>76</v>
      </c>
      <c r="AU138" s="211" t="s">
        <v>77</v>
      </c>
      <c r="AY138" s="210" t="s">
        <v>167</v>
      </c>
      <c r="BK138" s="212">
        <f>BK139+BK160+BK162+BK164+BK173+BK179+BK186</f>
        <v>0</v>
      </c>
    </row>
    <row r="139" s="12" customFormat="1" ht="22.8" customHeight="1">
      <c r="A139" s="12"/>
      <c r="B139" s="199"/>
      <c r="C139" s="200"/>
      <c r="D139" s="201" t="s">
        <v>76</v>
      </c>
      <c r="E139" s="213" t="s">
        <v>85</v>
      </c>
      <c r="F139" s="213" t="s">
        <v>168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SUM(P140:P159)</f>
        <v>0</v>
      </c>
      <c r="Q139" s="207"/>
      <c r="R139" s="208">
        <f>SUM(R140:R159)</f>
        <v>9.0556999999999981</v>
      </c>
      <c r="S139" s="207"/>
      <c r="T139" s="209">
        <f>SUM(T140:T159)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85</v>
      </c>
      <c r="AT139" s="211" t="s">
        <v>76</v>
      </c>
      <c r="AU139" s="211" t="s">
        <v>85</v>
      </c>
      <c r="AY139" s="210" t="s">
        <v>167</v>
      </c>
      <c r="BK139" s="212">
        <f>SUM(BK140:BK159)</f>
        <v>0</v>
      </c>
    </row>
    <row r="140" s="2" customFormat="1" ht="14.4" customHeight="1">
      <c r="A140" s="35"/>
      <c r="B140" s="36"/>
      <c r="C140" s="215" t="s">
        <v>85</v>
      </c>
      <c r="D140" s="215" t="s">
        <v>169</v>
      </c>
      <c r="E140" s="216" t="s">
        <v>2312</v>
      </c>
      <c r="F140" s="217" t="s">
        <v>2313</v>
      </c>
      <c r="G140" s="218" t="s">
        <v>2314</v>
      </c>
      <c r="H140" s="219">
        <v>10</v>
      </c>
      <c r="I140" s="220"/>
      <c r="J140" s="221">
        <f>ROUND(I140*H140,2)</f>
        <v>0</v>
      </c>
      <c r="K140" s="217" t="s">
        <v>173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3.0000000000000001E-05</v>
      </c>
      <c r="R140" s="224">
        <f>Q140*H140</f>
        <v>0.00030000000000000003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174</v>
      </c>
      <c r="AT140" s="226" t="s">
        <v>169</v>
      </c>
      <c r="AU140" s="226" t="s">
        <v>87</v>
      </c>
      <c r="AY140" s="14" t="s">
        <v>167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174</v>
      </c>
      <c r="BM140" s="226" t="s">
        <v>2315</v>
      </c>
    </row>
    <row r="141" s="2" customFormat="1" ht="14.4" customHeight="1">
      <c r="A141" s="35"/>
      <c r="B141" s="36"/>
      <c r="C141" s="215" t="s">
        <v>87</v>
      </c>
      <c r="D141" s="215" t="s">
        <v>169</v>
      </c>
      <c r="E141" s="216" t="s">
        <v>2316</v>
      </c>
      <c r="F141" s="217" t="s">
        <v>2317</v>
      </c>
      <c r="G141" s="218" t="s">
        <v>2318</v>
      </c>
      <c r="H141" s="219">
        <v>5</v>
      </c>
      <c r="I141" s="220"/>
      <c r="J141" s="221">
        <f>ROUND(I141*H141,2)</f>
        <v>0</v>
      </c>
      <c r="K141" s="217" t="s">
        <v>173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174</v>
      </c>
      <c r="AT141" s="226" t="s">
        <v>169</v>
      </c>
      <c r="AU141" s="226" t="s">
        <v>87</v>
      </c>
      <c r="AY141" s="14" t="s">
        <v>167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174</v>
      </c>
      <c r="BM141" s="226" t="s">
        <v>2319</v>
      </c>
    </row>
    <row r="142" s="2" customFormat="1" ht="14.4" customHeight="1">
      <c r="A142" s="35"/>
      <c r="B142" s="36"/>
      <c r="C142" s="215" t="s">
        <v>180</v>
      </c>
      <c r="D142" s="215" t="s">
        <v>169</v>
      </c>
      <c r="E142" s="216" t="s">
        <v>2320</v>
      </c>
      <c r="F142" s="217" t="s">
        <v>2321</v>
      </c>
      <c r="G142" s="218" t="s">
        <v>186</v>
      </c>
      <c r="H142" s="219">
        <v>10</v>
      </c>
      <c r="I142" s="220"/>
      <c r="J142" s="221">
        <f>ROUND(I142*H142,2)</f>
        <v>0</v>
      </c>
      <c r="K142" s="217" t="s">
        <v>173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174</v>
      </c>
      <c r="AT142" s="226" t="s">
        <v>169</v>
      </c>
      <c r="AU142" s="226" t="s">
        <v>87</v>
      </c>
      <c r="AY142" s="14" t="s">
        <v>167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174</v>
      </c>
      <c r="BM142" s="226" t="s">
        <v>2322</v>
      </c>
    </row>
    <row r="143" s="2" customFormat="1" ht="19.8" customHeight="1">
      <c r="A143" s="35"/>
      <c r="B143" s="36"/>
      <c r="C143" s="215" t="s">
        <v>174</v>
      </c>
      <c r="D143" s="215" t="s">
        <v>169</v>
      </c>
      <c r="E143" s="216" t="s">
        <v>2323</v>
      </c>
      <c r="F143" s="217" t="s">
        <v>2324</v>
      </c>
      <c r="G143" s="218" t="s">
        <v>172</v>
      </c>
      <c r="H143" s="219">
        <v>13</v>
      </c>
      <c r="I143" s="220"/>
      <c r="J143" s="221">
        <f>ROUND(I143*H143,2)</f>
        <v>0</v>
      </c>
      <c r="K143" s="217" t="s">
        <v>173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174</v>
      </c>
      <c r="AT143" s="226" t="s">
        <v>169</v>
      </c>
      <c r="AU143" s="226" t="s">
        <v>87</v>
      </c>
      <c r="AY143" s="14" t="s">
        <v>167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174</v>
      </c>
      <c r="BM143" s="226" t="s">
        <v>2325</v>
      </c>
    </row>
    <row r="144" s="2" customFormat="1" ht="14.4" customHeight="1">
      <c r="A144" s="35"/>
      <c r="B144" s="36"/>
      <c r="C144" s="215" t="s">
        <v>188</v>
      </c>
      <c r="D144" s="215" t="s">
        <v>169</v>
      </c>
      <c r="E144" s="216" t="s">
        <v>2326</v>
      </c>
      <c r="F144" s="217" t="s">
        <v>2327</v>
      </c>
      <c r="G144" s="218" t="s">
        <v>172</v>
      </c>
      <c r="H144" s="219">
        <v>6.5</v>
      </c>
      <c r="I144" s="220"/>
      <c r="J144" s="221">
        <f>ROUND(I144*H144,2)</f>
        <v>0</v>
      </c>
      <c r="K144" s="217" t="s">
        <v>173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174</v>
      </c>
      <c r="AT144" s="226" t="s">
        <v>169</v>
      </c>
      <c r="AU144" s="226" t="s">
        <v>87</v>
      </c>
      <c r="AY144" s="14" t="s">
        <v>167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174</v>
      </c>
      <c r="BM144" s="226" t="s">
        <v>2328</v>
      </c>
    </row>
    <row r="145" s="2" customFormat="1" ht="14.4" customHeight="1">
      <c r="A145" s="35"/>
      <c r="B145" s="36"/>
      <c r="C145" s="215" t="s">
        <v>192</v>
      </c>
      <c r="D145" s="215" t="s">
        <v>169</v>
      </c>
      <c r="E145" s="216" t="s">
        <v>2329</v>
      </c>
      <c r="F145" s="217" t="s">
        <v>2330</v>
      </c>
      <c r="G145" s="218" t="s">
        <v>186</v>
      </c>
      <c r="H145" s="219">
        <v>30</v>
      </c>
      <c r="I145" s="220"/>
      <c r="J145" s="221">
        <f>ROUND(I145*H145,2)</f>
        <v>0</v>
      </c>
      <c r="K145" s="217" t="s">
        <v>173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0.00084000000000000003</v>
      </c>
      <c r="R145" s="224">
        <f>Q145*H145</f>
        <v>0.0252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174</v>
      </c>
      <c r="AT145" s="226" t="s">
        <v>169</v>
      </c>
      <c r="AU145" s="226" t="s">
        <v>87</v>
      </c>
      <c r="AY145" s="14" t="s">
        <v>167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174</v>
      </c>
      <c r="BM145" s="226" t="s">
        <v>2331</v>
      </c>
    </row>
    <row r="146" s="2" customFormat="1" ht="14.4" customHeight="1">
      <c r="A146" s="35"/>
      <c r="B146" s="36"/>
      <c r="C146" s="215" t="s">
        <v>196</v>
      </c>
      <c r="D146" s="215" t="s">
        <v>169</v>
      </c>
      <c r="E146" s="216" t="s">
        <v>2332</v>
      </c>
      <c r="F146" s="217" t="s">
        <v>2333</v>
      </c>
      <c r="G146" s="218" t="s">
        <v>186</v>
      </c>
      <c r="H146" s="219">
        <v>30</v>
      </c>
      <c r="I146" s="220"/>
      <c r="J146" s="221">
        <f>ROUND(I146*H146,2)</f>
        <v>0</v>
      </c>
      <c r="K146" s="217" t="s">
        <v>173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174</v>
      </c>
      <c r="AT146" s="226" t="s">
        <v>169</v>
      </c>
      <c r="AU146" s="226" t="s">
        <v>87</v>
      </c>
      <c r="AY146" s="14" t="s">
        <v>167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174</v>
      </c>
      <c r="BM146" s="226" t="s">
        <v>2334</v>
      </c>
    </row>
    <row r="147" s="2" customFormat="1" ht="14.4" customHeight="1">
      <c r="A147" s="35"/>
      <c r="B147" s="36"/>
      <c r="C147" s="215" t="s">
        <v>200</v>
      </c>
      <c r="D147" s="215" t="s">
        <v>169</v>
      </c>
      <c r="E147" s="216" t="s">
        <v>230</v>
      </c>
      <c r="F147" s="217" t="s">
        <v>231</v>
      </c>
      <c r="G147" s="218" t="s">
        <v>172</v>
      </c>
      <c r="H147" s="219">
        <v>15.4</v>
      </c>
      <c r="I147" s="220"/>
      <c r="J147" s="221">
        <f>ROUND(I147*H147,2)</f>
        <v>0</v>
      </c>
      <c r="K147" s="217" t="s">
        <v>173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174</v>
      </c>
      <c r="AT147" s="226" t="s">
        <v>169</v>
      </c>
      <c r="AU147" s="226" t="s">
        <v>87</v>
      </c>
      <c r="AY147" s="14" t="s">
        <v>167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174</v>
      </c>
      <c r="BM147" s="226" t="s">
        <v>2335</v>
      </c>
    </row>
    <row r="148" s="2" customFormat="1" ht="19.8" customHeight="1">
      <c r="A148" s="35"/>
      <c r="B148" s="36"/>
      <c r="C148" s="215" t="s">
        <v>204</v>
      </c>
      <c r="D148" s="215" t="s">
        <v>169</v>
      </c>
      <c r="E148" s="216" t="s">
        <v>246</v>
      </c>
      <c r="F148" s="217" t="s">
        <v>247</v>
      </c>
      <c r="G148" s="218" t="s">
        <v>172</v>
      </c>
      <c r="H148" s="219">
        <v>5.2999999999999998</v>
      </c>
      <c r="I148" s="220"/>
      <c r="J148" s="221">
        <f>ROUND(I148*H148,2)</f>
        <v>0</v>
      </c>
      <c r="K148" s="217" t="s">
        <v>173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174</v>
      </c>
      <c r="AT148" s="226" t="s">
        <v>169</v>
      </c>
      <c r="AU148" s="226" t="s">
        <v>87</v>
      </c>
      <c r="AY148" s="14" t="s">
        <v>167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174</v>
      </c>
      <c r="BM148" s="226" t="s">
        <v>2336</v>
      </c>
    </row>
    <row r="149" s="2" customFormat="1" ht="14.4" customHeight="1">
      <c r="A149" s="35"/>
      <c r="B149" s="36"/>
      <c r="C149" s="215" t="s">
        <v>208</v>
      </c>
      <c r="D149" s="215" t="s">
        <v>169</v>
      </c>
      <c r="E149" s="216" t="s">
        <v>234</v>
      </c>
      <c r="F149" s="217" t="s">
        <v>235</v>
      </c>
      <c r="G149" s="218" t="s">
        <v>172</v>
      </c>
      <c r="H149" s="219">
        <v>7.7000000000000002</v>
      </c>
      <c r="I149" s="220"/>
      <c r="J149" s="221">
        <f>ROUND(I149*H149,2)</f>
        <v>0</v>
      </c>
      <c r="K149" s="217" t="s">
        <v>173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174</v>
      </c>
      <c r="AT149" s="226" t="s">
        <v>169</v>
      </c>
      <c r="AU149" s="226" t="s">
        <v>87</v>
      </c>
      <c r="AY149" s="14" t="s">
        <v>167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174</v>
      </c>
      <c r="BM149" s="226" t="s">
        <v>2337</v>
      </c>
    </row>
    <row r="150" s="2" customFormat="1" ht="14.4" customHeight="1">
      <c r="A150" s="35"/>
      <c r="B150" s="36"/>
      <c r="C150" s="215" t="s">
        <v>212</v>
      </c>
      <c r="D150" s="215" t="s">
        <v>169</v>
      </c>
      <c r="E150" s="216" t="s">
        <v>253</v>
      </c>
      <c r="F150" s="217" t="s">
        <v>254</v>
      </c>
      <c r="G150" s="218" t="s">
        <v>228</v>
      </c>
      <c r="H150" s="219">
        <v>9.3490000000000002</v>
      </c>
      <c r="I150" s="220"/>
      <c r="J150" s="221">
        <f>ROUND(I150*H150,2)</f>
        <v>0</v>
      </c>
      <c r="K150" s="217" t="s">
        <v>173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174</v>
      </c>
      <c r="AT150" s="226" t="s">
        <v>169</v>
      </c>
      <c r="AU150" s="226" t="s">
        <v>87</v>
      </c>
      <c r="AY150" s="14" t="s">
        <v>167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174</v>
      </c>
      <c r="BM150" s="226" t="s">
        <v>2338</v>
      </c>
    </row>
    <row r="151" s="2" customFormat="1" ht="14.4" customHeight="1">
      <c r="A151" s="35"/>
      <c r="B151" s="36"/>
      <c r="C151" s="215" t="s">
        <v>216</v>
      </c>
      <c r="D151" s="215" t="s">
        <v>169</v>
      </c>
      <c r="E151" s="216" t="s">
        <v>238</v>
      </c>
      <c r="F151" s="217" t="s">
        <v>239</v>
      </c>
      <c r="G151" s="218" t="s">
        <v>172</v>
      </c>
      <c r="H151" s="219">
        <v>5.2999999999999998</v>
      </c>
      <c r="I151" s="220"/>
      <c r="J151" s="221">
        <f>ROUND(I151*H151,2)</f>
        <v>0</v>
      </c>
      <c r="K151" s="217" t="s">
        <v>173</v>
      </c>
      <c r="L151" s="41"/>
      <c r="M151" s="222" t="s">
        <v>1</v>
      </c>
      <c r="N151" s="223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174</v>
      </c>
      <c r="AT151" s="226" t="s">
        <v>169</v>
      </c>
      <c r="AU151" s="226" t="s">
        <v>87</v>
      </c>
      <c r="AY151" s="14" t="s">
        <v>167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174</v>
      </c>
      <c r="BM151" s="226" t="s">
        <v>2339</v>
      </c>
    </row>
    <row r="152" s="2" customFormat="1" ht="14.4" customHeight="1">
      <c r="A152" s="35"/>
      <c r="B152" s="36"/>
      <c r="C152" s="215" t="s">
        <v>220</v>
      </c>
      <c r="D152" s="215" t="s">
        <v>169</v>
      </c>
      <c r="E152" s="216" t="s">
        <v>242</v>
      </c>
      <c r="F152" s="217" t="s">
        <v>243</v>
      </c>
      <c r="G152" s="218" t="s">
        <v>172</v>
      </c>
      <c r="H152" s="219">
        <v>7.7000000000000002</v>
      </c>
      <c r="I152" s="220"/>
      <c r="J152" s="221">
        <f>ROUND(I152*H152,2)</f>
        <v>0</v>
      </c>
      <c r="K152" s="217" t="s">
        <v>173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174</v>
      </c>
      <c r="AT152" s="226" t="s">
        <v>169</v>
      </c>
      <c r="AU152" s="226" t="s">
        <v>87</v>
      </c>
      <c r="AY152" s="14" t="s">
        <v>167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174</v>
      </c>
      <c r="BM152" s="226" t="s">
        <v>2340</v>
      </c>
    </row>
    <row r="153" s="2" customFormat="1" ht="14.4" customHeight="1">
      <c r="A153" s="35"/>
      <c r="B153" s="36"/>
      <c r="C153" s="215" t="s">
        <v>224</v>
      </c>
      <c r="D153" s="215" t="s">
        <v>169</v>
      </c>
      <c r="E153" s="216" t="s">
        <v>2341</v>
      </c>
      <c r="F153" s="217" t="s">
        <v>2342</v>
      </c>
      <c r="G153" s="218" t="s">
        <v>172</v>
      </c>
      <c r="H153" s="219">
        <v>4.2999999999999998</v>
      </c>
      <c r="I153" s="220"/>
      <c r="J153" s="221">
        <f>ROUND(I153*H153,2)</f>
        <v>0</v>
      </c>
      <c r="K153" s="217" t="s">
        <v>173</v>
      </c>
      <c r="L153" s="41"/>
      <c r="M153" s="222" t="s">
        <v>1</v>
      </c>
      <c r="N153" s="223" t="s">
        <v>42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174</v>
      </c>
      <c r="AT153" s="226" t="s">
        <v>169</v>
      </c>
      <c r="AU153" s="226" t="s">
        <v>87</v>
      </c>
      <c r="AY153" s="14" t="s">
        <v>167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174</v>
      </c>
      <c r="BM153" s="226" t="s">
        <v>2343</v>
      </c>
    </row>
    <row r="154" s="2" customFormat="1" ht="14.4" customHeight="1">
      <c r="A154" s="35"/>
      <c r="B154" s="36"/>
      <c r="C154" s="228" t="s">
        <v>8</v>
      </c>
      <c r="D154" s="228" t="s">
        <v>225</v>
      </c>
      <c r="E154" s="229" t="s">
        <v>2344</v>
      </c>
      <c r="F154" s="230" t="s">
        <v>2345</v>
      </c>
      <c r="G154" s="231" t="s">
        <v>228</v>
      </c>
      <c r="H154" s="232">
        <v>9.0299999999999994</v>
      </c>
      <c r="I154" s="233"/>
      <c r="J154" s="234">
        <f>ROUND(I154*H154,2)</f>
        <v>0</v>
      </c>
      <c r="K154" s="230" t="s">
        <v>173</v>
      </c>
      <c r="L154" s="235"/>
      <c r="M154" s="236" t="s">
        <v>1</v>
      </c>
      <c r="N154" s="237" t="s">
        <v>42</v>
      </c>
      <c r="O154" s="88"/>
      <c r="P154" s="224">
        <f>O154*H154</f>
        <v>0</v>
      </c>
      <c r="Q154" s="224">
        <v>1</v>
      </c>
      <c r="R154" s="224">
        <f>Q154*H154</f>
        <v>9.0299999999999994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200</v>
      </c>
      <c r="AT154" s="226" t="s">
        <v>225</v>
      </c>
      <c r="AU154" s="226" t="s">
        <v>87</v>
      </c>
      <c r="AY154" s="14" t="s">
        <v>167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174</v>
      </c>
      <c r="BM154" s="226" t="s">
        <v>2346</v>
      </c>
    </row>
    <row r="155" s="2" customFormat="1" ht="19.8" customHeight="1">
      <c r="A155" s="35"/>
      <c r="B155" s="36"/>
      <c r="C155" s="215" t="s">
        <v>233</v>
      </c>
      <c r="D155" s="215" t="s">
        <v>169</v>
      </c>
      <c r="E155" s="216" t="s">
        <v>2347</v>
      </c>
      <c r="F155" s="217" t="s">
        <v>2348</v>
      </c>
      <c r="G155" s="218" t="s">
        <v>186</v>
      </c>
      <c r="H155" s="219">
        <v>10</v>
      </c>
      <c r="I155" s="220"/>
      <c r="J155" s="221">
        <f>ROUND(I155*H155,2)</f>
        <v>0</v>
      </c>
      <c r="K155" s="217" t="s">
        <v>173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174</v>
      </c>
      <c r="AT155" s="226" t="s">
        <v>169</v>
      </c>
      <c r="AU155" s="226" t="s">
        <v>87</v>
      </c>
      <c r="AY155" s="14" t="s">
        <v>167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174</v>
      </c>
      <c r="BM155" s="226" t="s">
        <v>2349</v>
      </c>
    </row>
    <row r="156" s="2" customFormat="1" ht="14.4" customHeight="1">
      <c r="A156" s="35"/>
      <c r="B156" s="36"/>
      <c r="C156" s="215" t="s">
        <v>237</v>
      </c>
      <c r="D156" s="215" t="s">
        <v>169</v>
      </c>
      <c r="E156" s="216" t="s">
        <v>2350</v>
      </c>
      <c r="F156" s="217" t="s">
        <v>2351</v>
      </c>
      <c r="G156" s="218" t="s">
        <v>186</v>
      </c>
      <c r="H156" s="219">
        <v>10</v>
      </c>
      <c r="I156" s="220"/>
      <c r="J156" s="221">
        <f>ROUND(I156*H156,2)</f>
        <v>0</v>
      </c>
      <c r="K156" s="217" t="s">
        <v>173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174</v>
      </c>
      <c r="AT156" s="226" t="s">
        <v>169</v>
      </c>
      <c r="AU156" s="226" t="s">
        <v>87</v>
      </c>
      <c r="AY156" s="14" t="s">
        <v>167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174</v>
      </c>
      <c r="BM156" s="226" t="s">
        <v>2352</v>
      </c>
    </row>
    <row r="157" s="2" customFormat="1" ht="14.4" customHeight="1">
      <c r="A157" s="35"/>
      <c r="B157" s="36"/>
      <c r="C157" s="215" t="s">
        <v>241</v>
      </c>
      <c r="D157" s="215" t="s">
        <v>169</v>
      </c>
      <c r="E157" s="216" t="s">
        <v>2353</v>
      </c>
      <c r="F157" s="217" t="s">
        <v>2354</v>
      </c>
      <c r="G157" s="218" t="s">
        <v>186</v>
      </c>
      <c r="H157" s="219">
        <v>10</v>
      </c>
      <c r="I157" s="220"/>
      <c r="J157" s="221">
        <f>ROUND(I157*H157,2)</f>
        <v>0</v>
      </c>
      <c r="K157" s="217" t="s">
        <v>173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174</v>
      </c>
      <c r="AT157" s="226" t="s">
        <v>169</v>
      </c>
      <c r="AU157" s="226" t="s">
        <v>87</v>
      </c>
      <c r="AY157" s="14" t="s">
        <v>167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174</v>
      </c>
      <c r="BM157" s="226" t="s">
        <v>2355</v>
      </c>
    </row>
    <row r="158" s="2" customFormat="1" ht="14.4" customHeight="1">
      <c r="A158" s="35"/>
      <c r="B158" s="36"/>
      <c r="C158" s="228" t="s">
        <v>245</v>
      </c>
      <c r="D158" s="228" t="s">
        <v>225</v>
      </c>
      <c r="E158" s="229" t="s">
        <v>2356</v>
      </c>
      <c r="F158" s="230" t="s">
        <v>2357</v>
      </c>
      <c r="G158" s="231" t="s">
        <v>1277</v>
      </c>
      <c r="H158" s="232">
        <v>0.20000000000000001</v>
      </c>
      <c r="I158" s="233"/>
      <c r="J158" s="234">
        <f>ROUND(I158*H158,2)</f>
        <v>0</v>
      </c>
      <c r="K158" s="230" t="s">
        <v>173</v>
      </c>
      <c r="L158" s="235"/>
      <c r="M158" s="236" t="s">
        <v>1</v>
      </c>
      <c r="N158" s="237" t="s">
        <v>42</v>
      </c>
      <c r="O158" s="88"/>
      <c r="P158" s="224">
        <f>O158*H158</f>
        <v>0</v>
      </c>
      <c r="Q158" s="224">
        <v>0.001</v>
      </c>
      <c r="R158" s="224">
        <f>Q158*H158</f>
        <v>0.00020000000000000001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200</v>
      </c>
      <c r="AT158" s="226" t="s">
        <v>225</v>
      </c>
      <c r="AU158" s="226" t="s">
        <v>87</v>
      </c>
      <c r="AY158" s="14" t="s">
        <v>167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174</v>
      </c>
      <c r="BM158" s="226" t="s">
        <v>2358</v>
      </c>
    </row>
    <row r="159" s="2" customFormat="1" ht="14.4" customHeight="1">
      <c r="A159" s="35"/>
      <c r="B159" s="36"/>
      <c r="C159" s="215" t="s">
        <v>249</v>
      </c>
      <c r="D159" s="215" t="s">
        <v>169</v>
      </c>
      <c r="E159" s="216" t="s">
        <v>257</v>
      </c>
      <c r="F159" s="217" t="s">
        <v>258</v>
      </c>
      <c r="G159" s="218" t="s">
        <v>186</v>
      </c>
      <c r="H159" s="219">
        <v>10</v>
      </c>
      <c r="I159" s="220"/>
      <c r="J159" s="221">
        <f>ROUND(I159*H159,2)</f>
        <v>0</v>
      </c>
      <c r="K159" s="217" t="s">
        <v>173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174</v>
      </c>
      <c r="AT159" s="226" t="s">
        <v>169</v>
      </c>
      <c r="AU159" s="226" t="s">
        <v>87</v>
      </c>
      <c r="AY159" s="14" t="s">
        <v>167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174</v>
      </c>
      <c r="BM159" s="226" t="s">
        <v>2359</v>
      </c>
    </row>
    <row r="160" s="12" customFormat="1" ht="22.8" customHeight="1">
      <c r="A160" s="12"/>
      <c r="B160" s="199"/>
      <c r="C160" s="200"/>
      <c r="D160" s="201" t="s">
        <v>76</v>
      </c>
      <c r="E160" s="213" t="s">
        <v>180</v>
      </c>
      <c r="F160" s="213" t="s">
        <v>305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P161</f>
        <v>0</v>
      </c>
      <c r="Q160" s="207"/>
      <c r="R160" s="208">
        <f>R161</f>
        <v>0</v>
      </c>
      <c r="S160" s="207"/>
      <c r="T160" s="20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85</v>
      </c>
      <c r="AT160" s="211" t="s">
        <v>76</v>
      </c>
      <c r="AU160" s="211" t="s">
        <v>85</v>
      </c>
      <c r="AY160" s="210" t="s">
        <v>167</v>
      </c>
      <c r="BK160" s="212">
        <f>BK161</f>
        <v>0</v>
      </c>
    </row>
    <row r="161" s="2" customFormat="1" ht="14.4" customHeight="1">
      <c r="A161" s="35"/>
      <c r="B161" s="36"/>
      <c r="C161" s="215" t="s">
        <v>7</v>
      </c>
      <c r="D161" s="215" t="s">
        <v>169</v>
      </c>
      <c r="E161" s="216" t="s">
        <v>2360</v>
      </c>
      <c r="F161" s="217" t="s">
        <v>2361</v>
      </c>
      <c r="G161" s="218" t="s">
        <v>178</v>
      </c>
      <c r="H161" s="219">
        <v>10</v>
      </c>
      <c r="I161" s="220"/>
      <c r="J161" s="221">
        <f>ROUND(I161*H161,2)</f>
        <v>0</v>
      </c>
      <c r="K161" s="217" t="s">
        <v>173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174</v>
      </c>
      <c r="AT161" s="226" t="s">
        <v>169</v>
      </c>
      <c r="AU161" s="226" t="s">
        <v>87</v>
      </c>
      <c r="AY161" s="14" t="s">
        <v>167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174</v>
      </c>
      <c r="BM161" s="226" t="s">
        <v>2362</v>
      </c>
    </row>
    <row r="162" s="12" customFormat="1" ht="22.8" customHeight="1">
      <c r="A162" s="12"/>
      <c r="B162" s="199"/>
      <c r="C162" s="200"/>
      <c r="D162" s="201" t="s">
        <v>76</v>
      </c>
      <c r="E162" s="213" t="s">
        <v>174</v>
      </c>
      <c r="F162" s="213" t="s">
        <v>430</v>
      </c>
      <c r="G162" s="200"/>
      <c r="H162" s="200"/>
      <c r="I162" s="203"/>
      <c r="J162" s="214">
        <f>BK162</f>
        <v>0</v>
      </c>
      <c r="K162" s="200"/>
      <c r="L162" s="205"/>
      <c r="M162" s="206"/>
      <c r="N162" s="207"/>
      <c r="O162" s="207"/>
      <c r="P162" s="208">
        <f>P163</f>
        <v>0</v>
      </c>
      <c r="Q162" s="207"/>
      <c r="R162" s="208">
        <f>R163</f>
        <v>1.8907700000000001</v>
      </c>
      <c r="S162" s="207"/>
      <c r="T162" s="209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85</v>
      </c>
      <c r="AT162" s="211" t="s">
        <v>76</v>
      </c>
      <c r="AU162" s="211" t="s">
        <v>85</v>
      </c>
      <c r="AY162" s="210" t="s">
        <v>167</v>
      </c>
      <c r="BK162" s="212">
        <f>BK163</f>
        <v>0</v>
      </c>
    </row>
    <row r="163" s="2" customFormat="1" ht="14.4" customHeight="1">
      <c r="A163" s="35"/>
      <c r="B163" s="36"/>
      <c r="C163" s="215" t="s">
        <v>256</v>
      </c>
      <c r="D163" s="215" t="s">
        <v>169</v>
      </c>
      <c r="E163" s="216" t="s">
        <v>2363</v>
      </c>
      <c r="F163" s="217" t="s">
        <v>2364</v>
      </c>
      <c r="G163" s="218" t="s">
        <v>172</v>
      </c>
      <c r="H163" s="219">
        <v>1</v>
      </c>
      <c r="I163" s="220"/>
      <c r="J163" s="221">
        <f>ROUND(I163*H163,2)</f>
        <v>0</v>
      </c>
      <c r="K163" s="217" t="s">
        <v>173</v>
      </c>
      <c r="L163" s="41"/>
      <c r="M163" s="222" t="s">
        <v>1</v>
      </c>
      <c r="N163" s="223" t="s">
        <v>42</v>
      </c>
      <c r="O163" s="88"/>
      <c r="P163" s="224">
        <f>O163*H163</f>
        <v>0</v>
      </c>
      <c r="Q163" s="224">
        <v>1.8907700000000001</v>
      </c>
      <c r="R163" s="224">
        <f>Q163*H163</f>
        <v>1.8907700000000001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174</v>
      </c>
      <c r="AT163" s="226" t="s">
        <v>169</v>
      </c>
      <c r="AU163" s="226" t="s">
        <v>87</v>
      </c>
      <c r="AY163" s="14" t="s">
        <v>167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174</v>
      </c>
      <c r="BM163" s="226" t="s">
        <v>2365</v>
      </c>
    </row>
    <row r="164" s="12" customFormat="1" ht="22.8" customHeight="1">
      <c r="A164" s="12"/>
      <c r="B164" s="199"/>
      <c r="C164" s="200"/>
      <c r="D164" s="201" t="s">
        <v>76</v>
      </c>
      <c r="E164" s="213" t="s">
        <v>200</v>
      </c>
      <c r="F164" s="213" t="s">
        <v>2366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SUM(P165:P172)</f>
        <v>0</v>
      </c>
      <c r="Q164" s="207"/>
      <c r="R164" s="208">
        <f>SUM(R165:R172)</f>
        <v>0.028069999999999998</v>
      </c>
      <c r="S164" s="207"/>
      <c r="T164" s="209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85</v>
      </c>
      <c r="AT164" s="211" t="s">
        <v>76</v>
      </c>
      <c r="AU164" s="211" t="s">
        <v>85</v>
      </c>
      <c r="AY164" s="210" t="s">
        <v>167</v>
      </c>
      <c r="BK164" s="212">
        <f>SUM(BK165:BK172)</f>
        <v>0</v>
      </c>
    </row>
    <row r="165" s="2" customFormat="1" ht="19.8" customHeight="1">
      <c r="A165" s="35"/>
      <c r="B165" s="36"/>
      <c r="C165" s="215" t="s">
        <v>261</v>
      </c>
      <c r="D165" s="215" t="s">
        <v>169</v>
      </c>
      <c r="E165" s="216" t="s">
        <v>2367</v>
      </c>
      <c r="F165" s="217" t="s">
        <v>2368</v>
      </c>
      <c r="G165" s="218" t="s">
        <v>321</v>
      </c>
      <c r="H165" s="219">
        <v>6</v>
      </c>
      <c r="I165" s="220"/>
      <c r="J165" s="221">
        <f>ROUND(I165*H165,2)</f>
        <v>0</v>
      </c>
      <c r="K165" s="217" t="s">
        <v>173</v>
      </c>
      <c r="L165" s="41"/>
      <c r="M165" s="222" t="s">
        <v>1</v>
      </c>
      <c r="N165" s="223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174</v>
      </c>
      <c r="AT165" s="226" t="s">
        <v>169</v>
      </c>
      <c r="AU165" s="226" t="s">
        <v>87</v>
      </c>
      <c r="AY165" s="14" t="s">
        <v>167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174</v>
      </c>
      <c r="BM165" s="226" t="s">
        <v>2369</v>
      </c>
    </row>
    <row r="166" s="2" customFormat="1" ht="14.4" customHeight="1">
      <c r="A166" s="35"/>
      <c r="B166" s="36"/>
      <c r="C166" s="228" t="s">
        <v>265</v>
      </c>
      <c r="D166" s="228" t="s">
        <v>225</v>
      </c>
      <c r="E166" s="229" t="s">
        <v>2370</v>
      </c>
      <c r="F166" s="230" t="s">
        <v>2371</v>
      </c>
      <c r="G166" s="231" t="s">
        <v>321</v>
      </c>
      <c r="H166" s="232">
        <v>3</v>
      </c>
      <c r="I166" s="233"/>
      <c r="J166" s="234">
        <f>ROUND(I166*H166,2)</f>
        <v>0</v>
      </c>
      <c r="K166" s="230" t="s">
        <v>173</v>
      </c>
      <c r="L166" s="235"/>
      <c r="M166" s="236" t="s">
        <v>1</v>
      </c>
      <c r="N166" s="237" t="s">
        <v>42</v>
      </c>
      <c r="O166" s="88"/>
      <c r="P166" s="224">
        <f>O166*H166</f>
        <v>0</v>
      </c>
      <c r="Q166" s="224">
        <v>0.00040999999999999999</v>
      </c>
      <c r="R166" s="224">
        <f>Q166*H166</f>
        <v>0.00123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200</v>
      </c>
      <c r="AT166" s="226" t="s">
        <v>225</v>
      </c>
      <c r="AU166" s="226" t="s">
        <v>87</v>
      </c>
      <c r="AY166" s="14" t="s">
        <v>167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174</v>
      </c>
      <c r="BM166" s="226" t="s">
        <v>2372</v>
      </c>
    </row>
    <row r="167" s="2" customFormat="1" ht="14.4" customHeight="1">
      <c r="A167" s="35"/>
      <c r="B167" s="36"/>
      <c r="C167" s="228" t="s">
        <v>269</v>
      </c>
      <c r="D167" s="228" t="s">
        <v>225</v>
      </c>
      <c r="E167" s="229" t="s">
        <v>2373</v>
      </c>
      <c r="F167" s="230" t="s">
        <v>2374</v>
      </c>
      <c r="G167" s="231" t="s">
        <v>321</v>
      </c>
      <c r="H167" s="232">
        <v>3</v>
      </c>
      <c r="I167" s="233"/>
      <c r="J167" s="234">
        <f>ROUND(I167*H167,2)</f>
        <v>0</v>
      </c>
      <c r="K167" s="230" t="s">
        <v>173</v>
      </c>
      <c r="L167" s="235"/>
      <c r="M167" s="236" t="s">
        <v>1</v>
      </c>
      <c r="N167" s="237" t="s">
        <v>42</v>
      </c>
      <c r="O167" s="88"/>
      <c r="P167" s="224">
        <f>O167*H167</f>
        <v>0</v>
      </c>
      <c r="Q167" s="224">
        <v>0.00035</v>
      </c>
      <c r="R167" s="224">
        <f>Q167*H167</f>
        <v>0.0010499999999999999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200</v>
      </c>
      <c r="AT167" s="226" t="s">
        <v>225</v>
      </c>
      <c r="AU167" s="226" t="s">
        <v>87</v>
      </c>
      <c r="AY167" s="14" t="s">
        <v>167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85</v>
      </c>
      <c r="BK167" s="227">
        <f>ROUND(I167*H167,2)</f>
        <v>0</v>
      </c>
      <c r="BL167" s="14" t="s">
        <v>174</v>
      </c>
      <c r="BM167" s="226" t="s">
        <v>2375</v>
      </c>
    </row>
    <row r="168" s="2" customFormat="1" ht="14.4" customHeight="1">
      <c r="A168" s="35"/>
      <c r="B168" s="36"/>
      <c r="C168" s="215" t="s">
        <v>273</v>
      </c>
      <c r="D168" s="215" t="s">
        <v>169</v>
      </c>
      <c r="E168" s="216" t="s">
        <v>2376</v>
      </c>
      <c r="F168" s="217" t="s">
        <v>2377</v>
      </c>
      <c r="G168" s="218" t="s">
        <v>321</v>
      </c>
      <c r="H168" s="219">
        <v>3</v>
      </c>
      <c r="I168" s="220"/>
      <c r="J168" s="221">
        <f>ROUND(I168*H168,2)</f>
        <v>0</v>
      </c>
      <c r="K168" s="217" t="s">
        <v>173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0.00012</v>
      </c>
      <c r="R168" s="224">
        <f>Q168*H168</f>
        <v>0.00036000000000000002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174</v>
      </c>
      <c r="AT168" s="226" t="s">
        <v>169</v>
      </c>
      <c r="AU168" s="226" t="s">
        <v>87</v>
      </c>
      <c r="AY168" s="14" t="s">
        <v>167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174</v>
      </c>
      <c r="BM168" s="226" t="s">
        <v>2378</v>
      </c>
    </row>
    <row r="169" s="2" customFormat="1" ht="14.4" customHeight="1">
      <c r="A169" s="35"/>
      <c r="B169" s="36"/>
      <c r="C169" s="228" t="s">
        <v>277</v>
      </c>
      <c r="D169" s="228" t="s">
        <v>225</v>
      </c>
      <c r="E169" s="229" t="s">
        <v>2379</v>
      </c>
      <c r="F169" s="230" t="s">
        <v>2380</v>
      </c>
      <c r="G169" s="231" t="s">
        <v>321</v>
      </c>
      <c r="H169" s="232">
        <v>3</v>
      </c>
      <c r="I169" s="233"/>
      <c r="J169" s="234">
        <f>ROUND(I169*H169,2)</f>
        <v>0</v>
      </c>
      <c r="K169" s="230" t="s">
        <v>173</v>
      </c>
      <c r="L169" s="235"/>
      <c r="M169" s="236" t="s">
        <v>1</v>
      </c>
      <c r="N169" s="237" t="s">
        <v>42</v>
      </c>
      <c r="O169" s="88"/>
      <c r="P169" s="224">
        <f>O169*H169</f>
        <v>0</v>
      </c>
      <c r="Q169" s="224">
        <v>0.0071000000000000004</v>
      </c>
      <c r="R169" s="224">
        <f>Q169*H169</f>
        <v>0.021299999999999999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200</v>
      </c>
      <c r="AT169" s="226" t="s">
        <v>225</v>
      </c>
      <c r="AU169" s="226" t="s">
        <v>87</v>
      </c>
      <c r="AY169" s="14" t="s">
        <v>167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85</v>
      </c>
      <c r="BK169" s="227">
        <f>ROUND(I169*H169,2)</f>
        <v>0</v>
      </c>
      <c r="BL169" s="14" t="s">
        <v>174</v>
      </c>
      <c r="BM169" s="226" t="s">
        <v>2381</v>
      </c>
    </row>
    <row r="170" s="2" customFormat="1" ht="14.4" customHeight="1">
      <c r="A170" s="35"/>
      <c r="B170" s="36"/>
      <c r="C170" s="215" t="s">
        <v>281</v>
      </c>
      <c r="D170" s="215" t="s">
        <v>169</v>
      </c>
      <c r="E170" s="216" t="s">
        <v>2382</v>
      </c>
      <c r="F170" s="217" t="s">
        <v>2383</v>
      </c>
      <c r="G170" s="218" t="s">
        <v>321</v>
      </c>
      <c r="H170" s="219">
        <v>3</v>
      </c>
      <c r="I170" s="220"/>
      <c r="J170" s="221">
        <f>ROUND(I170*H170,2)</f>
        <v>0</v>
      </c>
      <c r="K170" s="217" t="s">
        <v>173</v>
      </c>
      <c r="L170" s="41"/>
      <c r="M170" s="222" t="s">
        <v>1</v>
      </c>
      <c r="N170" s="223" t="s">
        <v>42</v>
      </c>
      <c r="O170" s="88"/>
      <c r="P170" s="224">
        <f>O170*H170</f>
        <v>0</v>
      </c>
      <c r="Q170" s="224">
        <v>0.00031</v>
      </c>
      <c r="R170" s="224">
        <f>Q170*H170</f>
        <v>0.00093000000000000005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174</v>
      </c>
      <c r="AT170" s="226" t="s">
        <v>169</v>
      </c>
      <c r="AU170" s="226" t="s">
        <v>87</v>
      </c>
      <c r="AY170" s="14" t="s">
        <v>167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85</v>
      </c>
      <c r="BK170" s="227">
        <f>ROUND(I170*H170,2)</f>
        <v>0</v>
      </c>
      <c r="BL170" s="14" t="s">
        <v>174</v>
      </c>
      <c r="BM170" s="226" t="s">
        <v>2384</v>
      </c>
    </row>
    <row r="171" s="2" customFormat="1" ht="14.4" customHeight="1">
      <c r="A171" s="35"/>
      <c r="B171" s="36"/>
      <c r="C171" s="215" t="s">
        <v>285</v>
      </c>
      <c r="D171" s="215" t="s">
        <v>169</v>
      </c>
      <c r="E171" s="216" t="s">
        <v>2385</v>
      </c>
      <c r="F171" s="217" t="s">
        <v>2386</v>
      </c>
      <c r="G171" s="218" t="s">
        <v>178</v>
      </c>
      <c r="H171" s="219">
        <v>10</v>
      </c>
      <c r="I171" s="220"/>
      <c r="J171" s="221">
        <f>ROUND(I171*H171,2)</f>
        <v>0</v>
      </c>
      <c r="K171" s="217" t="s">
        <v>173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0.00019000000000000001</v>
      </c>
      <c r="R171" s="224">
        <f>Q171*H171</f>
        <v>0.0019000000000000002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174</v>
      </c>
      <c r="AT171" s="226" t="s">
        <v>169</v>
      </c>
      <c r="AU171" s="226" t="s">
        <v>87</v>
      </c>
      <c r="AY171" s="14" t="s">
        <v>167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174</v>
      </c>
      <c r="BM171" s="226" t="s">
        <v>2387</v>
      </c>
    </row>
    <row r="172" s="2" customFormat="1" ht="14.4" customHeight="1">
      <c r="A172" s="35"/>
      <c r="B172" s="36"/>
      <c r="C172" s="215" t="s">
        <v>289</v>
      </c>
      <c r="D172" s="215" t="s">
        <v>169</v>
      </c>
      <c r="E172" s="216" t="s">
        <v>2388</v>
      </c>
      <c r="F172" s="217" t="s">
        <v>2389</v>
      </c>
      <c r="G172" s="218" t="s">
        <v>178</v>
      </c>
      <c r="H172" s="219">
        <v>10</v>
      </c>
      <c r="I172" s="220"/>
      <c r="J172" s="221">
        <f>ROUND(I172*H172,2)</f>
        <v>0</v>
      </c>
      <c r="K172" s="217" t="s">
        <v>173</v>
      </c>
      <c r="L172" s="41"/>
      <c r="M172" s="222" t="s">
        <v>1</v>
      </c>
      <c r="N172" s="223" t="s">
        <v>42</v>
      </c>
      <c r="O172" s="88"/>
      <c r="P172" s="224">
        <f>O172*H172</f>
        <v>0</v>
      </c>
      <c r="Q172" s="224">
        <v>0.00012999999999999999</v>
      </c>
      <c r="R172" s="224">
        <f>Q172*H172</f>
        <v>0.0012999999999999999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174</v>
      </c>
      <c r="AT172" s="226" t="s">
        <v>169</v>
      </c>
      <c r="AU172" s="226" t="s">
        <v>87</v>
      </c>
      <c r="AY172" s="14" t="s">
        <v>167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174</v>
      </c>
      <c r="BM172" s="226" t="s">
        <v>2390</v>
      </c>
    </row>
    <row r="173" s="12" customFormat="1" ht="22.8" customHeight="1">
      <c r="A173" s="12"/>
      <c r="B173" s="199"/>
      <c r="C173" s="200"/>
      <c r="D173" s="201" t="s">
        <v>76</v>
      </c>
      <c r="E173" s="213" t="s">
        <v>204</v>
      </c>
      <c r="F173" s="213" t="s">
        <v>734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SUM(P174:P178)</f>
        <v>0</v>
      </c>
      <c r="Q173" s="207"/>
      <c r="R173" s="208">
        <f>SUM(R174:R178)</f>
        <v>0.0069240000000000005</v>
      </c>
      <c r="S173" s="207"/>
      <c r="T173" s="209">
        <f>SUM(T174:T178)</f>
        <v>0.10292000000000001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85</v>
      </c>
      <c r="AT173" s="211" t="s">
        <v>76</v>
      </c>
      <c r="AU173" s="211" t="s">
        <v>85</v>
      </c>
      <c r="AY173" s="210" t="s">
        <v>167</v>
      </c>
      <c r="BK173" s="212">
        <f>SUM(BK174:BK178)</f>
        <v>0</v>
      </c>
    </row>
    <row r="174" s="2" customFormat="1" ht="14.4" customHeight="1">
      <c r="A174" s="35"/>
      <c r="B174" s="36"/>
      <c r="C174" s="215" t="s">
        <v>293</v>
      </c>
      <c r="D174" s="215" t="s">
        <v>169</v>
      </c>
      <c r="E174" s="216" t="s">
        <v>2391</v>
      </c>
      <c r="F174" s="217" t="s">
        <v>2392</v>
      </c>
      <c r="G174" s="218" t="s">
        <v>321</v>
      </c>
      <c r="H174" s="219">
        <v>10</v>
      </c>
      <c r="I174" s="220"/>
      <c r="J174" s="221">
        <f>ROUND(I174*H174,2)</f>
        <v>0</v>
      </c>
      <c r="K174" s="217" t="s">
        <v>1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174</v>
      </c>
      <c r="AT174" s="226" t="s">
        <v>169</v>
      </c>
      <c r="AU174" s="226" t="s">
        <v>87</v>
      </c>
      <c r="AY174" s="14" t="s">
        <v>167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174</v>
      </c>
      <c r="BM174" s="226" t="s">
        <v>2393</v>
      </c>
    </row>
    <row r="175" s="2" customFormat="1" ht="14.4" customHeight="1">
      <c r="A175" s="35"/>
      <c r="B175" s="36"/>
      <c r="C175" s="215" t="s">
        <v>297</v>
      </c>
      <c r="D175" s="215" t="s">
        <v>169</v>
      </c>
      <c r="E175" s="216" t="s">
        <v>2394</v>
      </c>
      <c r="F175" s="217" t="s">
        <v>2395</v>
      </c>
      <c r="G175" s="218" t="s">
        <v>321</v>
      </c>
      <c r="H175" s="219">
        <v>10</v>
      </c>
      <c r="I175" s="220"/>
      <c r="J175" s="221">
        <f>ROUND(I175*H175,2)</f>
        <v>0</v>
      </c>
      <c r="K175" s="217" t="s">
        <v>1</v>
      </c>
      <c r="L175" s="41"/>
      <c r="M175" s="222" t="s">
        <v>1</v>
      </c>
      <c r="N175" s="223" t="s">
        <v>42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174</v>
      </c>
      <c r="AT175" s="226" t="s">
        <v>169</v>
      </c>
      <c r="AU175" s="226" t="s">
        <v>87</v>
      </c>
      <c r="AY175" s="14" t="s">
        <v>167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85</v>
      </c>
      <c r="BK175" s="227">
        <f>ROUND(I175*H175,2)</f>
        <v>0</v>
      </c>
      <c r="BL175" s="14" t="s">
        <v>174</v>
      </c>
      <c r="BM175" s="226" t="s">
        <v>2396</v>
      </c>
    </row>
    <row r="176" s="2" customFormat="1" ht="14.4" customHeight="1">
      <c r="A176" s="35"/>
      <c r="B176" s="36"/>
      <c r="C176" s="215" t="s">
        <v>301</v>
      </c>
      <c r="D176" s="215" t="s">
        <v>169</v>
      </c>
      <c r="E176" s="216" t="s">
        <v>2397</v>
      </c>
      <c r="F176" s="217" t="s">
        <v>2398</v>
      </c>
      <c r="G176" s="218" t="s">
        <v>178</v>
      </c>
      <c r="H176" s="219">
        <v>0.40000000000000002</v>
      </c>
      <c r="I176" s="220"/>
      <c r="J176" s="221">
        <f>ROUND(I176*H176,2)</f>
        <v>0</v>
      </c>
      <c r="K176" s="217" t="s">
        <v>173</v>
      </c>
      <c r="L176" s="41"/>
      <c r="M176" s="222" t="s">
        <v>1</v>
      </c>
      <c r="N176" s="223" t="s">
        <v>42</v>
      </c>
      <c r="O176" s="88"/>
      <c r="P176" s="224">
        <f>O176*H176</f>
        <v>0</v>
      </c>
      <c r="Q176" s="224">
        <v>0.00097000000000000005</v>
      </c>
      <c r="R176" s="224">
        <f>Q176*H176</f>
        <v>0.00038800000000000005</v>
      </c>
      <c r="S176" s="224">
        <v>0.0043</v>
      </c>
      <c r="T176" s="225">
        <f>S176*H176</f>
        <v>0.0017200000000000002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174</v>
      </c>
      <c r="AT176" s="226" t="s">
        <v>169</v>
      </c>
      <c r="AU176" s="226" t="s">
        <v>87</v>
      </c>
      <c r="AY176" s="14" t="s">
        <v>167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85</v>
      </c>
      <c r="BK176" s="227">
        <f>ROUND(I176*H176,2)</f>
        <v>0</v>
      </c>
      <c r="BL176" s="14" t="s">
        <v>174</v>
      </c>
      <c r="BM176" s="226" t="s">
        <v>2399</v>
      </c>
    </row>
    <row r="177" s="2" customFormat="1" ht="14.4" customHeight="1">
      <c r="A177" s="35"/>
      <c r="B177" s="36"/>
      <c r="C177" s="215" t="s">
        <v>306</v>
      </c>
      <c r="D177" s="215" t="s">
        <v>169</v>
      </c>
      <c r="E177" s="216" t="s">
        <v>2400</v>
      </c>
      <c r="F177" s="217" t="s">
        <v>2401</v>
      </c>
      <c r="G177" s="218" t="s">
        <v>178</v>
      </c>
      <c r="H177" s="219">
        <v>0.80000000000000004</v>
      </c>
      <c r="I177" s="220"/>
      <c r="J177" s="221">
        <f>ROUND(I177*H177,2)</f>
        <v>0</v>
      </c>
      <c r="K177" s="217" t="s">
        <v>173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0.0011299999999999999</v>
      </c>
      <c r="R177" s="224">
        <f>Q177*H177</f>
        <v>0.00090399999999999996</v>
      </c>
      <c r="S177" s="224">
        <v>0.010999999999999999</v>
      </c>
      <c r="T177" s="225">
        <f>S177*H177</f>
        <v>0.0088000000000000005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174</v>
      </c>
      <c r="AT177" s="226" t="s">
        <v>169</v>
      </c>
      <c r="AU177" s="226" t="s">
        <v>87</v>
      </c>
      <c r="AY177" s="14" t="s">
        <v>167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174</v>
      </c>
      <c r="BM177" s="226" t="s">
        <v>2402</v>
      </c>
    </row>
    <row r="178" s="2" customFormat="1" ht="14.4" customHeight="1">
      <c r="A178" s="35"/>
      <c r="B178" s="36"/>
      <c r="C178" s="215" t="s">
        <v>310</v>
      </c>
      <c r="D178" s="215" t="s">
        <v>169</v>
      </c>
      <c r="E178" s="216" t="s">
        <v>2403</v>
      </c>
      <c r="F178" s="217" t="s">
        <v>2404</v>
      </c>
      <c r="G178" s="218" t="s">
        <v>178</v>
      </c>
      <c r="H178" s="219">
        <v>4.4000000000000004</v>
      </c>
      <c r="I178" s="220"/>
      <c r="J178" s="221">
        <f>ROUND(I178*H178,2)</f>
        <v>0</v>
      </c>
      <c r="K178" s="217" t="s">
        <v>173</v>
      </c>
      <c r="L178" s="41"/>
      <c r="M178" s="222" t="s">
        <v>1</v>
      </c>
      <c r="N178" s="223" t="s">
        <v>42</v>
      </c>
      <c r="O178" s="88"/>
      <c r="P178" s="224">
        <f>O178*H178</f>
        <v>0</v>
      </c>
      <c r="Q178" s="224">
        <v>0.0012800000000000001</v>
      </c>
      <c r="R178" s="224">
        <f>Q178*H178</f>
        <v>0.0056320000000000007</v>
      </c>
      <c r="S178" s="224">
        <v>0.021000000000000001</v>
      </c>
      <c r="T178" s="225">
        <f>S178*H178</f>
        <v>0.09240000000000001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174</v>
      </c>
      <c r="AT178" s="226" t="s">
        <v>169</v>
      </c>
      <c r="AU178" s="226" t="s">
        <v>87</v>
      </c>
      <c r="AY178" s="14" t="s">
        <v>167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85</v>
      </c>
      <c r="BK178" s="227">
        <f>ROUND(I178*H178,2)</f>
        <v>0</v>
      </c>
      <c r="BL178" s="14" t="s">
        <v>174</v>
      </c>
      <c r="BM178" s="226" t="s">
        <v>2405</v>
      </c>
    </row>
    <row r="179" s="12" customFormat="1" ht="22.8" customHeight="1">
      <c r="A179" s="12"/>
      <c r="B179" s="199"/>
      <c r="C179" s="200"/>
      <c r="D179" s="201" t="s">
        <v>76</v>
      </c>
      <c r="E179" s="213" t="s">
        <v>911</v>
      </c>
      <c r="F179" s="213" t="s">
        <v>912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SUM(P180:P185)</f>
        <v>0</v>
      </c>
      <c r="Q179" s="207"/>
      <c r="R179" s="208">
        <f>SUM(R180:R185)</f>
        <v>0</v>
      </c>
      <c r="S179" s="207"/>
      <c r="T179" s="209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85</v>
      </c>
      <c r="AT179" s="211" t="s">
        <v>76</v>
      </c>
      <c r="AU179" s="211" t="s">
        <v>85</v>
      </c>
      <c r="AY179" s="210" t="s">
        <v>167</v>
      </c>
      <c r="BK179" s="212">
        <f>SUM(BK180:BK185)</f>
        <v>0</v>
      </c>
    </row>
    <row r="180" s="2" customFormat="1" ht="19.8" customHeight="1">
      <c r="A180" s="35"/>
      <c r="B180" s="36"/>
      <c r="C180" s="215" t="s">
        <v>314</v>
      </c>
      <c r="D180" s="215" t="s">
        <v>169</v>
      </c>
      <c r="E180" s="216" t="s">
        <v>926</v>
      </c>
      <c r="F180" s="217" t="s">
        <v>927</v>
      </c>
      <c r="G180" s="218" t="s">
        <v>228</v>
      </c>
      <c r="H180" s="219">
        <v>0.10299999999999999</v>
      </c>
      <c r="I180" s="220"/>
      <c r="J180" s="221">
        <f>ROUND(I180*H180,2)</f>
        <v>0</v>
      </c>
      <c r="K180" s="217" t="s">
        <v>173</v>
      </c>
      <c r="L180" s="41"/>
      <c r="M180" s="222" t="s">
        <v>1</v>
      </c>
      <c r="N180" s="223" t="s">
        <v>42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174</v>
      </c>
      <c r="AT180" s="226" t="s">
        <v>169</v>
      </c>
      <c r="AU180" s="226" t="s">
        <v>87</v>
      </c>
      <c r="AY180" s="14" t="s">
        <v>167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174</v>
      </c>
      <c r="BM180" s="226" t="s">
        <v>2406</v>
      </c>
    </row>
    <row r="181" s="2" customFormat="1" ht="19.8" customHeight="1">
      <c r="A181" s="35"/>
      <c r="B181" s="36"/>
      <c r="C181" s="215" t="s">
        <v>318</v>
      </c>
      <c r="D181" s="215" t="s">
        <v>169</v>
      </c>
      <c r="E181" s="216" t="s">
        <v>934</v>
      </c>
      <c r="F181" s="217" t="s">
        <v>935</v>
      </c>
      <c r="G181" s="218" t="s">
        <v>228</v>
      </c>
      <c r="H181" s="219">
        <v>0.80000000000000004</v>
      </c>
      <c r="I181" s="220"/>
      <c r="J181" s="221">
        <f>ROUND(I181*H181,2)</f>
        <v>0</v>
      </c>
      <c r="K181" s="217" t="s">
        <v>173</v>
      </c>
      <c r="L181" s="41"/>
      <c r="M181" s="222" t="s">
        <v>1</v>
      </c>
      <c r="N181" s="223" t="s">
        <v>42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174</v>
      </c>
      <c r="AT181" s="226" t="s">
        <v>169</v>
      </c>
      <c r="AU181" s="226" t="s">
        <v>87</v>
      </c>
      <c r="AY181" s="14" t="s">
        <v>167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85</v>
      </c>
      <c r="BK181" s="227">
        <f>ROUND(I181*H181,2)</f>
        <v>0</v>
      </c>
      <c r="BL181" s="14" t="s">
        <v>174</v>
      </c>
      <c r="BM181" s="226" t="s">
        <v>2407</v>
      </c>
    </row>
    <row r="182" s="2" customFormat="1" ht="22.2" customHeight="1">
      <c r="A182" s="35"/>
      <c r="B182" s="36"/>
      <c r="C182" s="215" t="s">
        <v>323</v>
      </c>
      <c r="D182" s="215" t="s">
        <v>169</v>
      </c>
      <c r="E182" s="216" t="s">
        <v>938</v>
      </c>
      <c r="F182" s="217" t="s">
        <v>939</v>
      </c>
      <c r="G182" s="218" t="s">
        <v>228</v>
      </c>
      <c r="H182" s="219">
        <v>0.26900000000000002</v>
      </c>
      <c r="I182" s="220"/>
      <c r="J182" s="221">
        <f>ROUND(I182*H182,2)</f>
        <v>0</v>
      </c>
      <c r="K182" s="217" t="s">
        <v>173</v>
      </c>
      <c r="L182" s="41"/>
      <c r="M182" s="222" t="s">
        <v>1</v>
      </c>
      <c r="N182" s="223" t="s">
        <v>42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174</v>
      </c>
      <c r="AT182" s="226" t="s">
        <v>169</v>
      </c>
      <c r="AU182" s="226" t="s">
        <v>87</v>
      </c>
      <c r="AY182" s="14" t="s">
        <v>167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85</v>
      </c>
      <c r="BK182" s="227">
        <f>ROUND(I182*H182,2)</f>
        <v>0</v>
      </c>
      <c r="BL182" s="14" t="s">
        <v>174</v>
      </c>
      <c r="BM182" s="226" t="s">
        <v>2408</v>
      </c>
    </row>
    <row r="183" s="2" customFormat="1" ht="14.4" customHeight="1">
      <c r="A183" s="35"/>
      <c r="B183" s="36"/>
      <c r="C183" s="215" t="s">
        <v>327</v>
      </c>
      <c r="D183" s="215" t="s">
        <v>169</v>
      </c>
      <c r="E183" s="216" t="s">
        <v>2409</v>
      </c>
      <c r="F183" s="217" t="s">
        <v>2410</v>
      </c>
      <c r="G183" s="218" t="s">
        <v>228</v>
      </c>
      <c r="H183" s="219">
        <v>1.1719999999999999</v>
      </c>
      <c r="I183" s="220"/>
      <c r="J183" s="221">
        <f>ROUND(I183*H183,2)</f>
        <v>0</v>
      </c>
      <c r="K183" s="217" t="s">
        <v>173</v>
      </c>
      <c r="L183" s="41"/>
      <c r="M183" s="222" t="s">
        <v>1</v>
      </c>
      <c r="N183" s="223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174</v>
      </c>
      <c r="AT183" s="226" t="s">
        <v>169</v>
      </c>
      <c r="AU183" s="226" t="s">
        <v>87</v>
      </c>
      <c r="AY183" s="14" t="s">
        <v>167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174</v>
      </c>
      <c r="BM183" s="226" t="s">
        <v>2411</v>
      </c>
    </row>
    <row r="184" s="2" customFormat="1" ht="14.4" customHeight="1">
      <c r="A184" s="35"/>
      <c r="B184" s="36"/>
      <c r="C184" s="215" t="s">
        <v>331</v>
      </c>
      <c r="D184" s="215" t="s">
        <v>169</v>
      </c>
      <c r="E184" s="216" t="s">
        <v>2412</v>
      </c>
      <c r="F184" s="217" t="s">
        <v>2413</v>
      </c>
      <c r="G184" s="218" t="s">
        <v>228</v>
      </c>
      <c r="H184" s="219">
        <v>7.032</v>
      </c>
      <c r="I184" s="220"/>
      <c r="J184" s="221">
        <f>ROUND(I184*H184,2)</f>
        <v>0</v>
      </c>
      <c r="K184" s="217" t="s">
        <v>173</v>
      </c>
      <c r="L184" s="41"/>
      <c r="M184" s="222" t="s">
        <v>1</v>
      </c>
      <c r="N184" s="223" t="s">
        <v>42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174</v>
      </c>
      <c r="AT184" s="226" t="s">
        <v>169</v>
      </c>
      <c r="AU184" s="226" t="s">
        <v>87</v>
      </c>
      <c r="AY184" s="14" t="s">
        <v>167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85</v>
      </c>
      <c r="BK184" s="227">
        <f>ROUND(I184*H184,2)</f>
        <v>0</v>
      </c>
      <c r="BL184" s="14" t="s">
        <v>174</v>
      </c>
      <c r="BM184" s="226" t="s">
        <v>2414</v>
      </c>
    </row>
    <row r="185" s="2" customFormat="1" ht="14.4" customHeight="1">
      <c r="A185" s="35"/>
      <c r="B185" s="36"/>
      <c r="C185" s="215" t="s">
        <v>335</v>
      </c>
      <c r="D185" s="215" t="s">
        <v>169</v>
      </c>
      <c r="E185" s="216" t="s">
        <v>2415</v>
      </c>
      <c r="F185" s="217" t="s">
        <v>2416</v>
      </c>
      <c r="G185" s="218" t="s">
        <v>228</v>
      </c>
      <c r="H185" s="219">
        <v>1.1719999999999999</v>
      </c>
      <c r="I185" s="220"/>
      <c r="J185" s="221">
        <f>ROUND(I185*H185,2)</f>
        <v>0</v>
      </c>
      <c r="K185" s="217" t="s">
        <v>173</v>
      </c>
      <c r="L185" s="41"/>
      <c r="M185" s="222" t="s">
        <v>1</v>
      </c>
      <c r="N185" s="223" t="s">
        <v>42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174</v>
      </c>
      <c r="AT185" s="226" t="s">
        <v>169</v>
      </c>
      <c r="AU185" s="226" t="s">
        <v>87</v>
      </c>
      <c r="AY185" s="14" t="s">
        <v>167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85</v>
      </c>
      <c r="BK185" s="227">
        <f>ROUND(I185*H185,2)</f>
        <v>0</v>
      </c>
      <c r="BL185" s="14" t="s">
        <v>174</v>
      </c>
      <c r="BM185" s="226" t="s">
        <v>2417</v>
      </c>
    </row>
    <row r="186" s="12" customFormat="1" ht="22.8" customHeight="1">
      <c r="A186" s="12"/>
      <c r="B186" s="199"/>
      <c r="C186" s="200"/>
      <c r="D186" s="201" t="s">
        <v>76</v>
      </c>
      <c r="E186" s="213" t="s">
        <v>941</v>
      </c>
      <c r="F186" s="213" t="s">
        <v>942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P187</f>
        <v>0</v>
      </c>
      <c r="Q186" s="207"/>
      <c r="R186" s="208">
        <f>R187</f>
        <v>0</v>
      </c>
      <c r="S186" s="207"/>
      <c r="T186" s="209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85</v>
      </c>
      <c r="AT186" s="211" t="s">
        <v>76</v>
      </c>
      <c r="AU186" s="211" t="s">
        <v>85</v>
      </c>
      <c r="AY186" s="210" t="s">
        <v>167</v>
      </c>
      <c r="BK186" s="212">
        <f>BK187</f>
        <v>0</v>
      </c>
    </row>
    <row r="187" s="2" customFormat="1" ht="14.4" customHeight="1">
      <c r="A187" s="35"/>
      <c r="B187" s="36"/>
      <c r="C187" s="215" t="s">
        <v>339</v>
      </c>
      <c r="D187" s="215" t="s">
        <v>169</v>
      </c>
      <c r="E187" s="216" t="s">
        <v>2418</v>
      </c>
      <c r="F187" s="217" t="s">
        <v>2419</v>
      </c>
      <c r="G187" s="218" t="s">
        <v>228</v>
      </c>
      <c r="H187" s="219">
        <v>9.0920000000000005</v>
      </c>
      <c r="I187" s="220"/>
      <c r="J187" s="221">
        <f>ROUND(I187*H187,2)</f>
        <v>0</v>
      </c>
      <c r="K187" s="217" t="s">
        <v>173</v>
      </c>
      <c r="L187" s="41"/>
      <c r="M187" s="222" t="s">
        <v>1</v>
      </c>
      <c r="N187" s="223" t="s">
        <v>42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174</v>
      </c>
      <c r="AT187" s="226" t="s">
        <v>169</v>
      </c>
      <c r="AU187" s="226" t="s">
        <v>87</v>
      </c>
      <c r="AY187" s="14" t="s">
        <v>167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85</v>
      </c>
      <c r="BK187" s="227">
        <f>ROUND(I187*H187,2)</f>
        <v>0</v>
      </c>
      <c r="BL187" s="14" t="s">
        <v>174</v>
      </c>
      <c r="BM187" s="226" t="s">
        <v>2420</v>
      </c>
    </row>
    <row r="188" s="12" customFormat="1" ht="25.92" customHeight="1">
      <c r="A188" s="12"/>
      <c r="B188" s="199"/>
      <c r="C188" s="200"/>
      <c r="D188" s="201" t="s">
        <v>76</v>
      </c>
      <c r="E188" s="202" t="s">
        <v>947</v>
      </c>
      <c r="F188" s="202" t="s">
        <v>948</v>
      </c>
      <c r="G188" s="200"/>
      <c r="H188" s="200"/>
      <c r="I188" s="203"/>
      <c r="J188" s="204">
        <f>BK188</f>
        <v>0</v>
      </c>
      <c r="K188" s="200"/>
      <c r="L188" s="205"/>
      <c r="M188" s="206"/>
      <c r="N188" s="207"/>
      <c r="O188" s="207"/>
      <c r="P188" s="208">
        <f>P189+P191+P200+P225+P252+P273+P282+P293+P299</f>
        <v>0</v>
      </c>
      <c r="Q188" s="207"/>
      <c r="R188" s="208">
        <f>R189+R191+R200+R225+R252+R273+R282+R293+R299</f>
        <v>1.6245499999999997</v>
      </c>
      <c r="S188" s="207"/>
      <c r="T188" s="209">
        <f>T189+T191+T200+T225+T252+T273+T282+T293+T299</f>
        <v>0.25818000000000002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87</v>
      </c>
      <c r="AT188" s="211" t="s">
        <v>76</v>
      </c>
      <c r="AU188" s="211" t="s">
        <v>77</v>
      </c>
      <c r="AY188" s="210" t="s">
        <v>167</v>
      </c>
      <c r="BK188" s="212">
        <f>BK189+BK191+BK200+BK225+BK252+BK273+BK282+BK293+BK299</f>
        <v>0</v>
      </c>
    </row>
    <row r="189" s="12" customFormat="1" ht="22.8" customHeight="1">
      <c r="A189" s="12"/>
      <c r="B189" s="199"/>
      <c r="C189" s="200"/>
      <c r="D189" s="201" t="s">
        <v>76</v>
      </c>
      <c r="E189" s="213" t="s">
        <v>1013</v>
      </c>
      <c r="F189" s="213" t="s">
        <v>1014</v>
      </c>
      <c r="G189" s="200"/>
      <c r="H189" s="200"/>
      <c r="I189" s="203"/>
      <c r="J189" s="214">
        <f>BK189</f>
        <v>0</v>
      </c>
      <c r="K189" s="200"/>
      <c r="L189" s="205"/>
      <c r="M189" s="206"/>
      <c r="N189" s="207"/>
      <c r="O189" s="207"/>
      <c r="P189" s="208">
        <f>P190</f>
        <v>0</v>
      </c>
      <c r="Q189" s="207"/>
      <c r="R189" s="208">
        <f>R190</f>
        <v>0</v>
      </c>
      <c r="S189" s="207"/>
      <c r="T189" s="209">
        <f>T190</f>
        <v>0.0026999999999999997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0" t="s">
        <v>87</v>
      </c>
      <c r="AT189" s="211" t="s">
        <v>76</v>
      </c>
      <c r="AU189" s="211" t="s">
        <v>85</v>
      </c>
      <c r="AY189" s="210" t="s">
        <v>167</v>
      </c>
      <c r="BK189" s="212">
        <f>BK190</f>
        <v>0</v>
      </c>
    </row>
    <row r="190" s="2" customFormat="1" ht="14.4" customHeight="1">
      <c r="A190" s="35"/>
      <c r="B190" s="36"/>
      <c r="C190" s="215" t="s">
        <v>343</v>
      </c>
      <c r="D190" s="215" t="s">
        <v>169</v>
      </c>
      <c r="E190" s="216" t="s">
        <v>2421</v>
      </c>
      <c r="F190" s="217" t="s">
        <v>2422</v>
      </c>
      <c r="G190" s="218" t="s">
        <v>321</v>
      </c>
      <c r="H190" s="219">
        <v>9</v>
      </c>
      <c r="I190" s="220"/>
      <c r="J190" s="221">
        <f>ROUND(I190*H190,2)</f>
        <v>0</v>
      </c>
      <c r="K190" s="217" t="s">
        <v>173</v>
      </c>
      <c r="L190" s="41"/>
      <c r="M190" s="222" t="s">
        <v>1</v>
      </c>
      <c r="N190" s="223" t="s">
        <v>42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0.00029999999999999997</v>
      </c>
      <c r="T190" s="225">
        <f>S190*H190</f>
        <v>0.0026999999999999997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233</v>
      </c>
      <c r="AT190" s="226" t="s">
        <v>169</v>
      </c>
      <c r="AU190" s="226" t="s">
        <v>87</v>
      </c>
      <c r="AY190" s="14" t="s">
        <v>167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85</v>
      </c>
      <c r="BK190" s="227">
        <f>ROUND(I190*H190,2)</f>
        <v>0</v>
      </c>
      <c r="BL190" s="14" t="s">
        <v>233</v>
      </c>
      <c r="BM190" s="226" t="s">
        <v>2423</v>
      </c>
    </row>
    <row r="191" s="12" customFormat="1" ht="22.8" customHeight="1">
      <c r="A191" s="12"/>
      <c r="B191" s="199"/>
      <c r="C191" s="200"/>
      <c r="D191" s="201" t="s">
        <v>76</v>
      </c>
      <c r="E191" s="213" t="s">
        <v>1082</v>
      </c>
      <c r="F191" s="213" t="s">
        <v>1083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SUM(P192:P199)</f>
        <v>0</v>
      </c>
      <c r="Q191" s="207"/>
      <c r="R191" s="208">
        <f>SUM(R192:R199)</f>
        <v>0.040219999999999999</v>
      </c>
      <c r="S191" s="207"/>
      <c r="T191" s="209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87</v>
      </c>
      <c r="AT191" s="211" t="s">
        <v>76</v>
      </c>
      <c r="AU191" s="211" t="s">
        <v>85</v>
      </c>
      <c r="AY191" s="210" t="s">
        <v>167</v>
      </c>
      <c r="BK191" s="212">
        <f>SUM(BK192:BK199)</f>
        <v>0</v>
      </c>
    </row>
    <row r="192" s="2" customFormat="1" ht="14.4" customHeight="1">
      <c r="A192" s="35"/>
      <c r="B192" s="36"/>
      <c r="C192" s="215" t="s">
        <v>347</v>
      </c>
      <c r="D192" s="215" t="s">
        <v>169</v>
      </c>
      <c r="E192" s="216" t="s">
        <v>2424</v>
      </c>
      <c r="F192" s="217" t="s">
        <v>2425</v>
      </c>
      <c r="G192" s="218" t="s">
        <v>178</v>
      </c>
      <c r="H192" s="219">
        <v>395</v>
      </c>
      <c r="I192" s="220"/>
      <c r="J192" s="221">
        <f>ROUND(I192*H192,2)</f>
        <v>0</v>
      </c>
      <c r="K192" s="217" t="s">
        <v>173</v>
      </c>
      <c r="L192" s="41"/>
      <c r="M192" s="222" t="s">
        <v>1</v>
      </c>
      <c r="N192" s="223" t="s">
        <v>42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233</v>
      </c>
      <c r="AT192" s="226" t="s">
        <v>169</v>
      </c>
      <c r="AU192" s="226" t="s">
        <v>87</v>
      </c>
      <c r="AY192" s="14" t="s">
        <v>167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233</v>
      </c>
      <c r="BM192" s="226" t="s">
        <v>2426</v>
      </c>
    </row>
    <row r="193" s="2" customFormat="1" ht="14.4" customHeight="1">
      <c r="A193" s="35"/>
      <c r="B193" s="36"/>
      <c r="C193" s="228" t="s">
        <v>351</v>
      </c>
      <c r="D193" s="228" t="s">
        <v>225</v>
      </c>
      <c r="E193" s="229" t="s">
        <v>2427</v>
      </c>
      <c r="F193" s="230" t="s">
        <v>2428</v>
      </c>
      <c r="G193" s="231" t="s">
        <v>178</v>
      </c>
      <c r="H193" s="232">
        <v>182</v>
      </c>
      <c r="I193" s="233"/>
      <c r="J193" s="234">
        <f>ROUND(I193*H193,2)</f>
        <v>0</v>
      </c>
      <c r="K193" s="230" t="s">
        <v>173</v>
      </c>
      <c r="L193" s="235"/>
      <c r="M193" s="236" t="s">
        <v>1</v>
      </c>
      <c r="N193" s="237" t="s">
        <v>42</v>
      </c>
      <c r="O193" s="88"/>
      <c r="P193" s="224">
        <f>O193*H193</f>
        <v>0</v>
      </c>
      <c r="Q193" s="224">
        <v>0.00012</v>
      </c>
      <c r="R193" s="224">
        <f>Q193*H193</f>
        <v>0.021840000000000002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297</v>
      </c>
      <c r="AT193" s="226" t="s">
        <v>225</v>
      </c>
      <c r="AU193" s="226" t="s">
        <v>87</v>
      </c>
      <c r="AY193" s="14" t="s">
        <v>167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85</v>
      </c>
      <c r="BK193" s="227">
        <f>ROUND(I193*H193,2)</f>
        <v>0</v>
      </c>
      <c r="BL193" s="14" t="s">
        <v>233</v>
      </c>
      <c r="BM193" s="226" t="s">
        <v>2429</v>
      </c>
    </row>
    <row r="194" s="2" customFormat="1" ht="14.4" customHeight="1">
      <c r="A194" s="35"/>
      <c r="B194" s="36"/>
      <c r="C194" s="228" t="s">
        <v>355</v>
      </c>
      <c r="D194" s="228" t="s">
        <v>225</v>
      </c>
      <c r="E194" s="229" t="s">
        <v>2430</v>
      </c>
      <c r="F194" s="230" t="s">
        <v>2431</v>
      </c>
      <c r="G194" s="231" t="s">
        <v>178</v>
      </c>
      <c r="H194" s="232">
        <v>55</v>
      </c>
      <c r="I194" s="233"/>
      <c r="J194" s="234">
        <f>ROUND(I194*H194,2)</f>
        <v>0</v>
      </c>
      <c r="K194" s="230" t="s">
        <v>173</v>
      </c>
      <c r="L194" s="235"/>
      <c r="M194" s="236" t="s">
        <v>1</v>
      </c>
      <c r="N194" s="237" t="s">
        <v>42</v>
      </c>
      <c r="O194" s="88"/>
      <c r="P194" s="224">
        <f>O194*H194</f>
        <v>0</v>
      </c>
      <c r="Q194" s="224">
        <v>4.0000000000000003E-05</v>
      </c>
      <c r="R194" s="224">
        <f>Q194*H194</f>
        <v>0.0022000000000000001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297</v>
      </c>
      <c r="AT194" s="226" t="s">
        <v>225</v>
      </c>
      <c r="AU194" s="226" t="s">
        <v>87</v>
      </c>
      <c r="AY194" s="14" t="s">
        <v>167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85</v>
      </c>
      <c r="BK194" s="227">
        <f>ROUND(I194*H194,2)</f>
        <v>0</v>
      </c>
      <c r="BL194" s="14" t="s">
        <v>233</v>
      </c>
      <c r="BM194" s="226" t="s">
        <v>2432</v>
      </c>
    </row>
    <row r="195" s="2" customFormat="1" ht="14.4" customHeight="1">
      <c r="A195" s="35"/>
      <c r="B195" s="36"/>
      <c r="C195" s="228" t="s">
        <v>359</v>
      </c>
      <c r="D195" s="228" t="s">
        <v>225</v>
      </c>
      <c r="E195" s="229" t="s">
        <v>2433</v>
      </c>
      <c r="F195" s="230" t="s">
        <v>2434</v>
      </c>
      <c r="G195" s="231" t="s">
        <v>178</v>
      </c>
      <c r="H195" s="232">
        <v>75</v>
      </c>
      <c r="I195" s="233"/>
      <c r="J195" s="234">
        <f>ROUND(I195*H195,2)</f>
        <v>0</v>
      </c>
      <c r="K195" s="230" t="s">
        <v>173</v>
      </c>
      <c r="L195" s="235"/>
      <c r="M195" s="236" t="s">
        <v>1</v>
      </c>
      <c r="N195" s="237" t="s">
        <v>42</v>
      </c>
      <c r="O195" s="88"/>
      <c r="P195" s="224">
        <f>O195*H195</f>
        <v>0</v>
      </c>
      <c r="Q195" s="224">
        <v>5.0000000000000002E-05</v>
      </c>
      <c r="R195" s="224">
        <f>Q195*H195</f>
        <v>0.0037500000000000003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297</v>
      </c>
      <c r="AT195" s="226" t="s">
        <v>225</v>
      </c>
      <c r="AU195" s="226" t="s">
        <v>87</v>
      </c>
      <c r="AY195" s="14" t="s">
        <v>167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85</v>
      </c>
      <c r="BK195" s="227">
        <f>ROUND(I195*H195,2)</f>
        <v>0</v>
      </c>
      <c r="BL195" s="14" t="s">
        <v>233</v>
      </c>
      <c r="BM195" s="226" t="s">
        <v>2435</v>
      </c>
    </row>
    <row r="196" s="2" customFormat="1" ht="14.4" customHeight="1">
      <c r="A196" s="35"/>
      <c r="B196" s="36"/>
      <c r="C196" s="228" t="s">
        <v>363</v>
      </c>
      <c r="D196" s="228" t="s">
        <v>225</v>
      </c>
      <c r="E196" s="229" t="s">
        <v>2436</v>
      </c>
      <c r="F196" s="230" t="s">
        <v>2437</v>
      </c>
      <c r="G196" s="231" t="s">
        <v>178</v>
      </c>
      <c r="H196" s="232">
        <v>34</v>
      </c>
      <c r="I196" s="233"/>
      <c r="J196" s="234">
        <f>ROUND(I196*H196,2)</f>
        <v>0</v>
      </c>
      <c r="K196" s="230" t="s">
        <v>173</v>
      </c>
      <c r="L196" s="235"/>
      <c r="M196" s="236" t="s">
        <v>1</v>
      </c>
      <c r="N196" s="237" t="s">
        <v>42</v>
      </c>
      <c r="O196" s="88"/>
      <c r="P196" s="224">
        <f>O196*H196</f>
        <v>0</v>
      </c>
      <c r="Q196" s="224">
        <v>0.00012999999999999999</v>
      </c>
      <c r="R196" s="224">
        <f>Q196*H196</f>
        <v>0.0044199999999999994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297</v>
      </c>
      <c r="AT196" s="226" t="s">
        <v>225</v>
      </c>
      <c r="AU196" s="226" t="s">
        <v>87</v>
      </c>
      <c r="AY196" s="14" t="s">
        <v>167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85</v>
      </c>
      <c r="BK196" s="227">
        <f>ROUND(I196*H196,2)</f>
        <v>0</v>
      </c>
      <c r="BL196" s="14" t="s">
        <v>233</v>
      </c>
      <c r="BM196" s="226" t="s">
        <v>2438</v>
      </c>
    </row>
    <row r="197" s="2" customFormat="1" ht="14.4" customHeight="1">
      <c r="A197" s="35"/>
      <c r="B197" s="36"/>
      <c r="C197" s="228" t="s">
        <v>367</v>
      </c>
      <c r="D197" s="228" t="s">
        <v>225</v>
      </c>
      <c r="E197" s="229" t="s">
        <v>2439</v>
      </c>
      <c r="F197" s="230" t="s">
        <v>2440</v>
      </c>
      <c r="G197" s="231" t="s">
        <v>178</v>
      </c>
      <c r="H197" s="232">
        <v>27</v>
      </c>
      <c r="I197" s="233"/>
      <c r="J197" s="234">
        <f>ROUND(I197*H197,2)</f>
        <v>0</v>
      </c>
      <c r="K197" s="230" t="s">
        <v>173</v>
      </c>
      <c r="L197" s="235"/>
      <c r="M197" s="236" t="s">
        <v>1</v>
      </c>
      <c r="N197" s="237" t="s">
        <v>42</v>
      </c>
      <c r="O197" s="88"/>
      <c r="P197" s="224">
        <f>O197*H197</f>
        <v>0</v>
      </c>
      <c r="Q197" s="224">
        <v>0.00014999999999999999</v>
      </c>
      <c r="R197" s="224">
        <f>Q197*H197</f>
        <v>0.0040499999999999998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297</v>
      </c>
      <c r="AT197" s="226" t="s">
        <v>225</v>
      </c>
      <c r="AU197" s="226" t="s">
        <v>87</v>
      </c>
      <c r="AY197" s="14" t="s">
        <v>167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85</v>
      </c>
      <c r="BK197" s="227">
        <f>ROUND(I197*H197,2)</f>
        <v>0</v>
      </c>
      <c r="BL197" s="14" t="s">
        <v>233</v>
      </c>
      <c r="BM197" s="226" t="s">
        <v>2441</v>
      </c>
    </row>
    <row r="198" s="2" customFormat="1" ht="14.4" customHeight="1">
      <c r="A198" s="35"/>
      <c r="B198" s="36"/>
      <c r="C198" s="228" t="s">
        <v>373</v>
      </c>
      <c r="D198" s="228" t="s">
        <v>225</v>
      </c>
      <c r="E198" s="229" t="s">
        <v>2442</v>
      </c>
      <c r="F198" s="230" t="s">
        <v>2443</v>
      </c>
      <c r="G198" s="231" t="s">
        <v>178</v>
      </c>
      <c r="H198" s="232">
        <v>22</v>
      </c>
      <c r="I198" s="233"/>
      <c r="J198" s="234">
        <f>ROUND(I198*H198,2)</f>
        <v>0</v>
      </c>
      <c r="K198" s="230" t="s">
        <v>173</v>
      </c>
      <c r="L198" s="235"/>
      <c r="M198" s="236" t="s">
        <v>1</v>
      </c>
      <c r="N198" s="237" t="s">
        <v>42</v>
      </c>
      <c r="O198" s="88"/>
      <c r="P198" s="224">
        <f>O198*H198</f>
        <v>0</v>
      </c>
      <c r="Q198" s="224">
        <v>0.00018000000000000001</v>
      </c>
      <c r="R198" s="224">
        <f>Q198*H198</f>
        <v>0.00396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297</v>
      </c>
      <c r="AT198" s="226" t="s">
        <v>225</v>
      </c>
      <c r="AU198" s="226" t="s">
        <v>87</v>
      </c>
      <c r="AY198" s="14" t="s">
        <v>167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233</v>
      </c>
      <c r="BM198" s="226" t="s">
        <v>2444</v>
      </c>
    </row>
    <row r="199" s="2" customFormat="1" ht="14.4" customHeight="1">
      <c r="A199" s="35"/>
      <c r="B199" s="36"/>
      <c r="C199" s="215" t="s">
        <v>377</v>
      </c>
      <c r="D199" s="215" t="s">
        <v>169</v>
      </c>
      <c r="E199" s="216" t="s">
        <v>2445</v>
      </c>
      <c r="F199" s="217" t="s">
        <v>2446</v>
      </c>
      <c r="G199" s="218" t="s">
        <v>228</v>
      </c>
      <c r="H199" s="219">
        <v>0.040000000000000001</v>
      </c>
      <c r="I199" s="220"/>
      <c r="J199" s="221">
        <f>ROUND(I199*H199,2)</f>
        <v>0</v>
      </c>
      <c r="K199" s="217" t="s">
        <v>173</v>
      </c>
      <c r="L199" s="41"/>
      <c r="M199" s="222" t="s">
        <v>1</v>
      </c>
      <c r="N199" s="223" t="s">
        <v>42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233</v>
      </c>
      <c r="AT199" s="226" t="s">
        <v>169</v>
      </c>
      <c r="AU199" s="226" t="s">
        <v>87</v>
      </c>
      <c r="AY199" s="14" t="s">
        <v>167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85</v>
      </c>
      <c r="BK199" s="227">
        <f>ROUND(I199*H199,2)</f>
        <v>0</v>
      </c>
      <c r="BL199" s="14" t="s">
        <v>233</v>
      </c>
      <c r="BM199" s="226" t="s">
        <v>2447</v>
      </c>
    </row>
    <row r="200" s="12" customFormat="1" ht="22.8" customHeight="1">
      <c r="A200" s="12"/>
      <c r="B200" s="199"/>
      <c r="C200" s="200"/>
      <c r="D200" s="201" t="s">
        <v>76</v>
      </c>
      <c r="E200" s="213" t="s">
        <v>2448</v>
      </c>
      <c r="F200" s="213" t="s">
        <v>2449</v>
      </c>
      <c r="G200" s="200"/>
      <c r="H200" s="200"/>
      <c r="I200" s="203"/>
      <c r="J200" s="214">
        <f>BK200</f>
        <v>0</v>
      </c>
      <c r="K200" s="200"/>
      <c r="L200" s="205"/>
      <c r="M200" s="206"/>
      <c r="N200" s="207"/>
      <c r="O200" s="207"/>
      <c r="P200" s="208">
        <f>SUM(P201:P224)</f>
        <v>0</v>
      </c>
      <c r="Q200" s="207"/>
      <c r="R200" s="208">
        <f>SUM(R201:R224)</f>
        <v>0.34999000000000002</v>
      </c>
      <c r="S200" s="207"/>
      <c r="T200" s="209">
        <f>SUM(T201:T224)</f>
        <v>0.1343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87</v>
      </c>
      <c r="AT200" s="211" t="s">
        <v>76</v>
      </c>
      <c r="AU200" s="211" t="s">
        <v>85</v>
      </c>
      <c r="AY200" s="210" t="s">
        <v>167</v>
      </c>
      <c r="BK200" s="212">
        <f>SUM(BK201:BK224)</f>
        <v>0</v>
      </c>
    </row>
    <row r="201" s="2" customFormat="1" ht="14.4" customHeight="1">
      <c r="A201" s="35"/>
      <c r="B201" s="36"/>
      <c r="C201" s="215" t="s">
        <v>381</v>
      </c>
      <c r="D201" s="215" t="s">
        <v>169</v>
      </c>
      <c r="E201" s="216" t="s">
        <v>2450</v>
      </c>
      <c r="F201" s="217" t="s">
        <v>2451</v>
      </c>
      <c r="G201" s="218" t="s">
        <v>178</v>
      </c>
      <c r="H201" s="219">
        <v>60</v>
      </c>
      <c r="I201" s="220"/>
      <c r="J201" s="221">
        <f>ROUND(I201*H201,2)</f>
        <v>0</v>
      </c>
      <c r="K201" s="217" t="s">
        <v>173</v>
      </c>
      <c r="L201" s="41"/>
      <c r="M201" s="222" t="s">
        <v>1</v>
      </c>
      <c r="N201" s="223" t="s">
        <v>42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0.00198</v>
      </c>
      <c r="T201" s="225">
        <f>S201*H201</f>
        <v>0.1188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233</v>
      </c>
      <c r="AT201" s="226" t="s">
        <v>169</v>
      </c>
      <c r="AU201" s="226" t="s">
        <v>87</v>
      </c>
      <c r="AY201" s="14" t="s">
        <v>167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85</v>
      </c>
      <c r="BK201" s="227">
        <f>ROUND(I201*H201,2)</f>
        <v>0</v>
      </c>
      <c r="BL201" s="14" t="s">
        <v>233</v>
      </c>
      <c r="BM201" s="226" t="s">
        <v>2452</v>
      </c>
    </row>
    <row r="202" s="2" customFormat="1" ht="14.4" customHeight="1">
      <c r="A202" s="35"/>
      <c r="B202" s="36"/>
      <c r="C202" s="215" t="s">
        <v>385</v>
      </c>
      <c r="D202" s="215" t="s">
        <v>169</v>
      </c>
      <c r="E202" s="216" t="s">
        <v>2453</v>
      </c>
      <c r="F202" s="217" t="s">
        <v>2454</v>
      </c>
      <c r="G202" s="218" t="s">
        <v>178</v>
      </c>
      <c r="H202" s="219">
        <v>4</v>
      </c>
      <c r="I202" s="220"/>
      <c r="J202" s="221">
        <f>ROUND(I202*H202,2)</f>
        <v>0</v>
      </c>
      <c r="K202" s="217" t="s">
        <v>173</v>
      </c>
      <c r="L202" s="41"/>
      <c r="M202" s="222" t="s">
        <v>1</v>
      </c>
      <c r="N202" s="223" t="s">
        <v>42</v>
      </c>
      <c r="O202" s="88"/>
      <c r="P202" s="224">
        <f>O202*H202</f>
        <v>0</v>
      </c>
      <c r="Q202" s="224">
        <v>0.00142</v>
      </c>
      <c r="R202" s="224">
        <f>Q202*H202</f>
        <v>0.0056800000000000002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233</v>
      </c>
      <c r="AT202" s="226" t="s">
        <v>169</v>
      </c>
      <c r="AU202" s="226" t="s">
        <v>87</v>
      </c>
      <c r="AY202" s="14" t="s">
        <v>167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85</v>
      </c>
      <c r="BK202" s="227">
        <f>ROUND(I202*H202,2)</f>
        <v>0</v>
      </c>
      <c r="BL202" s="14" t="s">
        <v>233</v>
      </c>
      <c r="BM202" s="226" t="s">
        <v>2455</v>
      </c>
    </row>
    <row r="203" s="2" customFormat="1" ht="14.4" customHeight="1">
      <c r="A203" s="35"/>
      <c r="B203" s="36"/>
      <c r="C203" s="215" t="s">
        <v>389</v>
      </c>
      <c r="D203" s="215" t="s">
        <v>169</v>
      </c>
      <c r="E203" s="216" t="s">
        <v>2456</v>
      </c>
      <c r="F203" s="217" t="s">
        <v>2457</v>
      </c>
      <c r="G203" s="218" t="s">
        <v>178</v>
      </c>
      <c r="H203" s="219">
        <v>10</v>
      </c>
      <c r="I203" s="220"/>
      <c r="J203" s="221">
        <f>ROUND(I203*H203,2)</f>
        <v>0</v>
      </c>
      <c r="K203" s="217" t="s">
        <v>173</v>
      </c>
      <c r="L203" s="41"/>
      <c r="M203" s="222" t="s">
        <v>1</v>
      </c>
      <c r="N203" s="223" t="s">
        <v>42</v>
      </c>
      <c r="O203" s="88"/>
      <c r="P203" s="224">
        <f>O203*H203</f>
        <v>0</v>
      </c>
      <c r="Q203" s="224">
        <v>0.0074400000000000004</v>
      </c>
      <c r="R203" s="224">
        <f>Q203*H203</f>
        <v>0.074400000000000008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233</v>
      </c>
      <c r="AT203" s="226" t="s">
        <v>169</v>
      </c>
      <c r="AU203" s="226" t="s">
        <v>87</v>
      </c>
      <c r="AY203" s="14" t="s">
        <v>167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85</v>
      </c>
      <c r="BK203" s="227">
        <f>ROUND(I203*H203,2)</f>
        <v>0</v>
      </c>
      <c r="BL203" s="14" t="s">
        <v>233</v>
      </c>
      <c r="BM203" s="226" t="s">
        <v>2458</v>
      </c>
    </row>
    <row r="204" s="2" customFormat="1" ht="14.4" customHeight="1">
      <c r="A204" s="35"/>
      <c r="B204" s="36"/>
      <c r="C204" s="215" t="s">
        <v>394</v>
      </c>
      <c r="D204" s="215" t="s">
        <v>169</v>
      </c>
      <c r="E204" s="216" t="s">
        <v>2459</v>
      </c>
      <c r="F204" s="217" t="s">
        <v>2460</v>
      </c>
      <c r="G204" s="218" t="s">
        <v>178</v>
      </c>
      <c r="H204" s="219">
        <v>20</v>
      </c>
      <c r="I204" s="220"/>
      <c r="J204" s="221">
        <f>ROUND(I204*H204,2)</f>
        <v>0</v>
      </c>
      <c r="K204" s="217" t="s">
        <v>173</v>
      </c>
      <c r="L204" s="41"/>
      <c r="M204" s="222" t="s">
        <v>1</v>
      </c>
      <c r="N204" s="223" t="s">
        <v>42</v>
      </c>
      <c r="O204" s="88"/>
      <c r="P204" s="224">
        <f>O204*H204</f>
        <v>0</v>
      </c>
      <c r="Q204" s="224">
        <v>0.00059000000000000003</v>
      </c>
      <c r="R204" s="224">
        <f>Q204*H204</f>
        <v>0.011800000000000002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233</v>
      </c>
      <c r="AT204" s="226" t="s">
        <v>169</v>
      </c>
      <c r="AU204" s="226" t="s">
        <v>87</v>
      </c>
      <c r="AY204" s="14" t="s">
        <v>167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233</v>
      </c>
      <c r="BM204" s="226" t="s">
        <v>2461</v>
      </c>
    </row>
    <row r="205" s="2" customFormat="1" ht="14.4" customHeight="1">
      <c r="A205" s="35"/>
      <c r="B205" s="36"/>
      <c r="C205" s="215" t="s">
        <v>398</v>
      </c>
      <c r="D205" s="215" t="s">
        <v>169</v>
      </c>
      <c r="E205" s="216" t="s">
        <v>2462</v>
      </c>
      <c r="F205" s="217" t="s">
        <v>2463</v>
      </c>
      <c r="G205" s="218" t="s">
        <v>178</v>
      </c>
      <c r="H205" s="219">
        <v>105</v>
      </c>
      <c r="I205" s="220"/>
      <c r="J205" s="221">
        <f>ROUND(I205*H205,2)</f>
        <v>0</v>
      </c>
      <c r="K205" s="217" t="s">
        <v>173</v>
      </c>
      <c r="L205" s="41"/>
      <c r="M205" s="222" t="s">
        <v>1</v>
      </c>
      <c r="N205" s="223" t="s">
        <v>42</v>
      </c>
      <c r="O205" s="88"/>
      <c r="P205" s="224">
        <f>O205*H205</f>
        <v>0</v>
      </c>
      <c r="Q205" s="224">
        <v>0.0020100000000000001</v>
      </c>
      <c r="R205" s="224">
        <f>Q205*H205</f>
        <v>0.21105000000000002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233</v>
      </c>
      <c r="AT205" s="226" t="s">
        <v>169</v>
      </c>
      <c r="AU205" s="226" t="s">
        <v>87</v>
      </c>
      <c r="AY205" s="14" t="s">
        <v>167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85</v>
      </c>
      <c r="BK205" s="227">
        <f>ROUND(I205*H205,2)</f>
        <v>0</v>
      </c>
      <c r="BL205" s="14" t="s">
        <v>233</v>
      </c>
      <c r="BM205" s="226" t="s">
        <v>2464</v>
      </c>
    </row>
    <row r="206" s="2" customFormat="1" ht="14.4" customHeight="1">
      <c r="A206" s="35"/>
      <c r="B206" s="36"/>
      <c r="C206" s="215" t="s">
        <v>402</v>
      </c>
      <c r="D206" s="215" t="s">
        <v>169</v>
      </c>
      <c r="E206" s="216" t="s">
        <v>2465</v>
      </c>
      <c r="F206" s="217" t="s">
        <v>2466</v>
      </c>
      <c r="G206" s="218" t="s">
        <v>178</v>
      </c>
      <c r="H206" s="219">
        <v>2</v>
      </c>
      <c r="I206" s="220"/>
      <c r="J206" s="221">
        <f>ROUND(I206*H206,2)</f>
        <v>0</v>
      </c>
      <c r="K206" s="217" t="s">
        <v>173</v>
      </c>
      <c r="L206" s="41"/>
      <c r="M206" s="222" t="s">
        <v>1</v>
      </c>
      <c r="N206" s="223" t="s">
        <v>42</v>
      </c>
      <c r="O206" s="88"/>
      <c r="P206" s="224">
        <f>O206*H206</f>
        <v>0</v>
      </c>
      <c r="Q206" s="224">
        <v>0.00040000000000000002</v>
      </c>
      <c r="R206" s="224">
        <f>Q206*H206</f>
        <v>0.00080000000000000004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233</v>
      </c>
      <c r="AT206" s="226" t="s">
        <v>169</v>
      </c>
      <c r="AU206" s="226" t="s">
        <v>87</v>
      </c>
      <c r="AY206" s="14" t="s">
        <v>167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85</v>
      </c>
      <c r="BK206" s="227">
        <f>ROUND(I206*H206,2)</f>
        <v>0</v>
      </c>
      <c r="BL206" s="14" t="s">
        <v>233</v>
      </c>
      <c r="BM206" s="226" t="s">
        <v>2467</v>
      </c>
    </row>
    <row r="207" s="2" customFormat="1" ht="14.4" customHeight="1">
      <c r="A207" s="35"/>
      <c r="B207" s="36"/>
      <c r="C207" s="215" t="s">
        <v>406</v>
      </c>
      <c r="D207" s="215" t="s">
        <v>169</v>
      </c>
      <c r="E207" s="216" t="s">
        <v>2468</v>
      </c>
      <c r="F207" s="217" t="s">
        <v>2469</v>
      </c>
      <c r="G207" s="218" t="s">
        <v>178</v>
      </c>
      <c r="H207" s="219">
        <v>9</v>
      </c>
      <c r="I207" s="220"/>
      <c r="J207" s="221">
        <f>ROUND(I207*H207,2)</f>
        <v>0</v>
      </c>
      <c r="K207" s="217" t="s">
        <v>173</v>
      </c>
      <c r="L207" s="41"/>
      <c r="M207" s="222" t="s">
        <v>1</v>
      </c>
      <c r="N207" s="223" t="s">
        <v>42</v>
      </c>
      <c r="O207" s="88"/>
      <c r="P207" s="224">
        <f>O207*H207</f>
        <v>0</v>
      </c>
      <c r="Q207" s="224">
        <v>0.00040999999999999999</v>
      </c>
      <c r="R207" s="224">
        <f>Q207*H207</f>
        <v>0.0036899999999999997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233</v>
      </c>
      <c r="AT207" s="226" t="s">
        <v>169</v>
      </c>
      <c r="AU207" s="226" t="s">
        <v>87</v>
      </c>
      <c r="AY207" s="14" t="s">
        <v>167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85</v>
      </c>
      <c r="BK207" s="227">
        <f>ROUND(I207*H207,2)</f>
        <v>0</v>
      </c>
      <c r="BL207" s="14" t="s">
        <v>233</v>
      </c>
      <c r="BM207" s="226" t="s">
        <v>2470</v>
      </c>
    </row>
    <row r="208" s="2" customFormat="1" ht="14.4" customHeight="1">
      <c r="A208" s="35"/>
      <c r="B208" s="36"/>
      <c r="C208" s="215" t="s">
        <v>410</v>
      </c>
      <c r="D208" s="215" t="s">
        <v>169</v>
      </c>
      <c r="E208" s="216" t="s">
        <v>2471</v>
      </c>
      <c r="F208" s="217" t="s">
        <v>2472</v>
      </c>
      <c r="G208" s="218" t="s">
        <v>178</v>
      </c>
      <c r="H208" s="219">
        <v>18</v>
      </c>
      <c r="I208" s="220"/>
      <c r="J208" s="221">
        <f>ROUND(I208*H208,2)</f>
        <v>0</v>
      </c>
      <c r="K208" s="217" t="s">
        <v>173</v>
      </c>
      <c r="L208" s="41"/>
      <c r="M208" s="222" t="s">
        <v>1</v>
      </c>
      <c r="N208" s="223" t="s">
        <v>42</v>
      </c>
      <c r="O208" s="88"/>
      <c r="P208" s="224">
        <f>O208*H208</f>
        <v>0</v>
      </c>
      <c r="Q208" s="224">
        <v>0.00048000000000000001</v>
      </c>
      <c r="R208" s="224">
        <f>Q208*H208</f>
        <v>0.0086400000000000001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233</v>
      </c>
      <c r="AT208" s="226" t="s">
        <v>169</v>
      </c>
      <c r="AU208" s="226" t="s">
        <v>87</v>
      </c>
      <c r="AY208" s="14" t="s">
        <v>167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85</v>
      </c>
      <c r="BK208" s="227">
        <f>ROUND(I208*H208,2)</f>
        <v>0</v>
      </c>
      <c r="BL208" s="14" t="s">
        <v>233</v>
      </c>
      <c r="BM208" s="226" t="s">
        <v>2473</v>
      </c>
    </row>
    <row r="209" s="2" customFormat="1" ht="14.4" customHeight="1">
      <c r="A209" s="35"/>
      <c r="B209" s="36"/>
      <c r="C209" s="215" t="s">
        <v>414</v>
      </c>
      <c r="D209" s="215" t="s">
        <v>169</v>
      </c>
      <c r="E209" s="216" t="s">
        <v>2474</v>
      </c>
      <c r="F209" s="217" t="s">
        <v>2475</v>
      </c>
      <c r="G209" s="218" t="s">
        <v>178</v>
      </c>
      <c r="H209" s="219">
        <v>10</v>
      </c>
      <c r="I209" s="220"/>
      <c r="J209" s="221">
        <f>ROUND(I209*H209,2)</f>
        <v>0</v>
      </c>
      <c r="K209" s="217" t="s">
        <v>173</v>
      </c>
      <c r="L209" s="41"/>
      <c r="M209" s="222" t="s">
        <v>1</v>
      </c>
      <c r="N209" s="223" t="s">
        <v>42</v>
      </c>
      <c r="O209" s="88"/>
      <c r="P209" s="224">
        <f>O209*H209</f>
        <v>0</v>
      </c>
      <c r="Q209" s="224">
        <v>0.0022399999999999998</v>
      </c>
      <c r="R209" s="224">
        <f>Q209*H209</f>
        <v>0.022399999999999996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233</v>
      </c>
      <c r="AT209" s="226" t="s">
        <v>169</v>
      </c>
      <c r="AU209" s="226" t="s">
        <v>87</v>
      </c>
      <c r="AY209" s="14" t="s">
        <v>167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85</v>
      </c>
      <c r="BK209" s="227">
        <f>ROUND(I209*H209,2)</f>
        <v>0</v>
      </c>
      <c r="BL209" s="14" t="s">
        <v>233</v>
      </c>
      <c r="BM209" s="226" t="s">
        <v>2476</v>
      </c>
    </row>
    <row r="210" s="2" customFormat="1" ht="14.4" customHeight="1">
      <c r="A210" s="35"/>
      <c r="B210" s="36"/>
      <c r="C210" s="215" t="s">
        <v>418</v>
      </c>
      <c r="D210" s="215" t="s">
        <v>169</v>
      </c>
      <c r="E210" s="216" t="s">
        <v>2477</v>
      </c>
      <c r="F210" s="217" t="s">
        <v>2478</v>
      </c>
      <c r="G210" s="218" t="s">
        <v>321</v>
      </c>
      <c r="H210" s="219">
        <v>1</v>
      </c>
      <c r="I210" s="220"/>
      <c r="J210" s="221">
        <f>ROUND(I210*H210,2)</f>
        <v>0</v>
      </c>
      <c r="K210" s="217" t="s">
        <v>173</v>
      </c>
      <c r="L210" s="41"/>
      <c r="M210" s="222" t="s">
        <v>1</v>
      </c>
      <c r="N210" s="223" t="s">
        <v>42</v>
      </c>
      <c r="O210" s="88"/>
      <c r="P210" s="224">
        <f>O210*H210</f>
        <v>0</v>
      </c>
      <c r="Q210" s="224">
        <v>0.00076999999999999996</v>
      </c>
      <c r="R210" s="224">
        <f>Q210*H210</f>
        <v>0.00076999999999999996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233</v>
      </c>
      <c r="AT210" s="226" t="s">
        <v>169</v>
      </c>
      <c r="AU210" s="226" t="s">
        <v>87</v>
      </c>
      <c r="AY210" s="14" t="s">
        <v>167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85</v>
      </c>
      <c r="BK210" s="227">
        <f>ROUND(I210*H210,2)</f>
        <v>0</v>
      </c>
      <c r="BL210" s="14" t="s">
        <v>233</v>
      </c>
      <c r="BM210" s="226" t="s">
        <v>2479</v>
      </c>
    </row>
    <row r="211" s="2" customFormat="1" ht="14.4" customHeight="1">
      <c r="A211" s="35"/>
      <c r="B211" s="36"/>
      <c r="C211" s="215" t="s">
        <v>422</v>
      </c>
      <c r="D211" s="215" t="s">
        <v>169</v>
      </c>
      <c r="E211" s="216" t="s">
        <v>2480</v>
      </c>
      <c r="F211" s="217" t="s">
        <v>2481</v>
      </c>
      <c r="G211" s="218" t="s">
        <v>321</v>
      </c>
      <c r="H211" s="219">
        <v>1</v>
      </c>
      <c r="I211" s="220"/>
      <c r="J211" s="221">
        <f>ROUND(I211*H211,2)</f>
        <v>0</v>
      </c>
      <c r="K211" s="217" t="s">
        <v>173</v>
      </c>
      <c r="L211" s="41"/>
      <c r="M211" s="222" t="s">
        <v>1</v>
      </c>
      <c r="N211" s="223" t="s">
        <v>42</v>
      </c>
      <c r="O211" s="88"/>
      <c r="P211" s="224">
        <f>O211*H211</f>
        <v>0</v>
      </c>
      <c r="Q211" s="224">
        <v>0.0010100000000000001</v>
      </c>
      <c r="R211" s="224">
        <f>Q211*H211</f>
        <v>0.0010100000000000001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233</v>
      </c>
      <c r="AT211" s="226" t="s">
        <v>169</v>
      </c>
      <c r="AU211" s="226" t="s">
        <v>87</v>
      </c>
      <c r="AY211" s="14" t="s">
        <v>167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85</v>
      </c>
      <c r="BK211" s="227">
        <f>ROUND(I211*H211,2)</f>
        <v>0</v>
      </c>
      <c r="BL211" s="14" t="s">
        <v>233</v>
      </c>
      <c r="BM211" s="226" t="s">
        <v>2482</v>
      </c>
    </row>
    <row r="212" s="2" customFormat="1" ht="14.4" customHeight="1">
      <c r="A212" s="35"/>
      <c r="B212" s="36"/>
      <c r="C212" s="215" t="s">
        <v>426</v>
      </c>
      <c r="D212" s="215" t="s">
        <v>169</v>
      </c>
      <c r="E212" s="216" t="s">
        <v>2483</v>
      </c>
      <c r="F212" s="217" t="s">
        <v>2484</v>
      </c>
      <c r="G212" s="218" t="s">
        <v>321</v>
      </c>
      <c r="H212" s="219">
        <v>5</v>
      </c>
      <c r="I212" s="220"/>
      <c r="J212" s="221">
        <f>ROUND(I212*H212,2)</f>
        <v>0</v>
      </c>
      <c r="K212" s="217" t="s">
        <v>173</v>
      </c>
      <c r="L212" s="41"/>
      <c r="M212" s="222" t="s">
        <v>1</v>
      </c>
      <c r="N212" s="223" t="s">
        <v>42</v>
      </c>
      <c r="O212" s="88"/>
      <c r="P212" s="224">
        <f>O212*H212</f>
        <v>0</v>
      </c>
      <c r="Q212" s="224">
        <v>0</v>
      </c>
      <c r="R212" s="224">
        <f>Q212*H212</f>
        <v>0</v>
      </c>
      <c r="S212" s="224">
        <v>0.0030999999999999999</v>
      </c>
      <c r="T212" s="225">
        <f>S212*H212</f>
        <v>0.0155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233</v>
      </c>
      <c r="AT212" s="226" t="s">
        <v>169</v>
      </c>
      <c r="AU212" s="226" t="s">
        <v>87</v>
      </c>
      <c r="AY212" s="14" t="s">
        <v>167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85</v>
      </c>
      <c r="BK212" s="227">
        <f>ROUND(I212*H212,2)</f>
        <v>0</v>
      </c>
      <c r="BL212" s="14" t="s">
        <v>233</v>
      </c>
      <c r="BM212" s="226" t="s">
        <v>2485</v>
      </c>
    </row>
    <row r="213" s="2" customFormat="1" ht="14.4" customHeight="1">
      <c r="A213" s="35"/>
      <c r="B213" s="36"/>
      <c r="C213" s="215" t="s">
        <v>431</v>
      </c>
      <c r="D213" s="215" t="s">
        <v>169</v>
      </c>
      <c r="E213" s="216" t="s">
        <v>2486</v>
      </c>
      <c r="F213" s="217" t="s">
        <v>2487</v>
      </c>
      <c r="G213" s="218" t="s">
        <v>321</v>
      </c>
      <c r="H213" s="219">
        <v>1</v>
      </c>
      <c r="I213" s="220"/>
      <c r="J213" s="221">
        <f>ROUND(I213*H213,2)</f>
        <v>0</v>
      </c>
      <c r="K213" s="217" t="s">
        <v>173</v>
      </c>
      <c r="L213" s="41"/>
      <c r="M213" s="222" t="s">
        <v>1</v>
      </c>
      <c r="N213" s="223" t="s">
        <v>42</v>
      </c>
      <c r="O213" s="88"/>
      <c r="P213" s="224">
        <f>O213*H213</f>
        <v>0</v>
      </c>
      <c r="Q213" s="224">
        <v>6.0000000000000002E-05</v>
      </c>
      <c r="R213" s="224">
        <f>Q213*H213</f>
        <v>6.0000000000000002E-05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233</v>
      </c>
      <c r="AT213" s="226" t="s">
        <v>169</v>
      </c>
      <c r="AU213" s="226" t="s">
        <v>87</v>
      </c>
      <c r="AY213" s="14" t="s">
        <v>167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85</v>
      </c>
      <c r="BK213" s="227">
        <f>ROUND(I213*H213,2)</f>
        <v>0</v>
      </c>
      <c r="BL213" s="14" t="s">
        <v>233</v>
      </c>
      <c r="BM213" s="226" t="s">
        <v>2488</v>
      </c>
    </row>
    <row r="214" s="2" customFormat="1" ht="14.4" customHeight="1">
      <c r="A214" s="35"/>
      <c r="B214" s="36"/>
      <c r="C214" s="228" t="s">
        <v>435</v>
      </c>
      <c r="D214" s="228" t="s">
        <v>225</v>
      </c>
      <c r="E214" s="229" t="s">
        <v>2489</v>
      </c>
      <c r="F214" s="230" t="s">
        <v>2490</v>
      </c>
      <c r="G214" s="231" t="s">
        <v>321</v>
      </c>
      <c r="H214" s="232">
        <v>1</v>
      </c>
      <c r="I214" s="233"/>
      <c r="J214" s="234">
        <f>ROUND(I214*H214,2)</f>
        <v>0</v>
      </c>
      <c r="K214" s="230" t="s">
        <v>1</v>
      </c>
      <c r="L214" s="235"/>
      <c r="M214" s="236" t="s">
        <v>1</v>
      </c>
      <c r="N214" s="237" t="s">
        <v>42</v>
      </c>
      <c r="O214" s="88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297</v>
      </c>
      <c r="AT214" s="226" t="s">
        <v>225</v>
      </c>
      <c r="AU214" s="226" t="s">
        <v>87</v>
      </c>
      <c r="AY214" s="14" t="s">
        <v>167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85</v>
      </c>
      <c r="BK214" s="227">
        <f>ROUND(I214*H214,2)</f>
        <v>0</v>
      </c>
      <c r="BL214" s="14" t="s">
        <v>233</v>
      </c>
      <c r="BM214" s="226" t="s">
        <v>2491</v>
      </c>
    </row>
    <row r="215" s="2" customFormat="1" ht="14.4" customHeight="1">
      <c r="A215" s="35"/>
      <c r="B215" s="36"/>
      <c r="C215" s="215" t="s">
        <v>439</v>
      </c>
      <c r="D215" s="215" t="s">
        <v>169</v>
      </c>
      <c r="E215" s="216" t="s">
        <v>2492</v>
      </c>
      <c r="F215" s="217" t="s">
        <v>2493</v>
      </c>
      <c r="G215" s="218" t="s">
        <v>321</v>
      </c>
      <c r="H215" s="219">
        <v>3</v>
      </c>
      <c r="I215" s="220"/>
      <c r="J215" s="221">
        <f>ROUND(I215*H215,2)</f>
        <v>0</v>
      </c>
      <c r="K215" s="217" t="s">
        <v>173</v>
      </c>
      <c r="L215" s="41"/>
      <c r="M215" s="222" t="s">
        <v>1</v>
      </c>
      <c r="N215" s="223" t="s">
        <v>42</v>
      </c>
      <c r="O215" s="88"/>
      <c r="P215" s="224">
        <f>O215*H215</f>
        <v>0</v>
      </c>
      <c r="Q215" s="224">
        <v>0.0015</v>
      </c>
      <c r="R215" s="224">
        <f>Q215*H215</f>
        <v>0.0045000000000000005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233</v>
      </c>
      <c r="AT215" s="226" t="s">
        <v>169</v>
      </c>
      <c r="AU215" s="226" t="s">
        <v>87</v>
      </c>
      <c r="AY215" s="14" t="s">
        <v>167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85</v>
      </c>
      <c r="BK215" s="227">
        <f>ROUND(I215*H215,2)</f>
        <v>0</v>
      </c>
      <c r="BL215" s="14" t="s">
        <v>233</v>
      </c>
      <c r="BM215" s="226" t="s">
        <v>2494</v>
      </c>
    </row>
    <row r="216" s="2" customFormat="1" ht="14.4" customHeight="1">
      <c r="A216" s="35"/>
      <c r="B216" s="36"/>
      <c r="C216" s="215" t="s">
        <v>443</v>
      </c>
      <c r="D216" s="215" t="s">
        <v>169</v>
      </c>
      <c r="E216" s="216" t="s">
        <v>2495</v>
      </c>
      <c r="F216" s="217" t="s">
        <v>2496</v>
      </c>
      <c r="G216" s="218" t="s">
        <v>321</v>
      </c>
      <c r="H216" s="219">
        <v>12</v>
      </c>
      <c r="I216" s="220"/>
      <c r="J216" s="221">
        <f>ROUND(I216*H216,2)</f>
        <v>0</v>
      </c>
      <c r="K216" s="217" t="s">
        <v>173</v>
      </c>
      <c r="L216" s="41"/>
      <c r="M216" s="222" t="s">
        <v>1</v>
      </c>
      <c r="N216" s="223" t="s">
        <v>42</v>
      </c>
      <c r="O216" s="88"/>
      <c r="P216" s="224">
        <f>O216*H216</f>
        <v>0</v>
      </c>
      <c r="Q216" s="224">
        <v>0.00029</v>
      </c>
      <c r="R216" s="224">
        <f>Q216*H216</f>
        <v>0.00348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233</v>
      </c>
      <c r="AT216" s="226" t="s">
        <v>169</v>
      </c>
      <c r="AU216" s="226" t="s">
        <v>87</v>
      </c>
      <c r="AY216" s="14" t="s">
        <v>167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85</v>
      </c>
      <c r="BK216" s="227">
        <f>ROUND(I216*H216,2)</f>
        <v>0</v>
      </c>
      <c r="BL216" s="14" t="s">
        <v>233</v>
      </c>
      <c r="BM216" s="226" t="s">
        <v>2497</v>
      </c>
    </row>
    <row r="217" s="2" customFormat="1" ht="14.4" customHeight="1">
      <c r="A217" s="35"/>
      <c r="B217" s="36"/>
      <c r="C217" s="215" t="s">
        <v>447</v>
      </c>
      <c r="D217" s="215" t="s">
        <v>169</v>
      </c>
      <c r="E217" s="216" t="s">
        <v>2498</v>
      </c>
      <c r="F217" s="217" t="s">
        <v>2499</v>
      </c>
      <c r="G217" s="218" t="s">
        <v>321</v>
      </c>
      <c r="H217" s="219">
        <v>3</v>
      </c>
      <c r="I217" s="220"/>
      <c r="J217" s="221">
        <f>ROUND(I217*H217,2)</f>
        <v>0</v>
      </c>
      <c r="K217" s="217" t="s">
        <v>173</v>
      </c>
      <c r="L217" s="41"/>
      <c r="M217" s="222" t="s">
        <v>1</v>
      </c>
      <c r="N217" s="223" t="s">
        <v>42</v>
      </c>
      <c r="O217" s="88"/>
      <c r="P217" s="224">
        <f>O217*H217</f>
        <v>0</v>
      </c>
      <c r="Q217" s="224">
        <v>0.00051000000000000004</v>
      </c>
      <c r="R217" s="224">
        <f>Q217*H217</f>
        <v>0.0015300000000000001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233</v>
      </c>
      <c r="AT217" s="226" t="s">
        <v>169</v>
      </c>
      <c r="AU217" s="226" t="s">
        <v>87</v>
      </c>
      <c r="AY217" s="14" t="s">
        <v>167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85</v>
      </c>
      <c r="BK217" s="227">
        <f>ROUND(I217*H217,2)</f>
        <v>0</v>
      </c>
      <c r="BL217" s="14" t="s">
        <v>233</v>
      </c>
      <c r="BM217" s="226" t="s">
        <v>2500</v>
      </c>
    </row>
    <row r="218" s="2" customFormat="1" ht="14.4" customHeight="1">
      <c r="A218" s="35"/>
      <c r="B218" s="36"/>
      <c r="C218" s="215" t="s">
        <v>451</v>
      </c>
      <c r="D218" s="215" t="s">
        <v>169</v>
      </c>
      <c r="E218" s="216" t="s">
        <v>2501</v>
      </c>
      <c r="F218" s="217" t="s">
        <v>2502</v>
      </c>
      <c r="G218" s="218" t="s">
        <v>321</v>
      </c>
      <c r="H218" s="219">
        <v>2</v>
      </c>
      <c r="I218" s="220"/>
      <c r="J218" s="221">
        <f>ROUND(I218*H218,2)</f>
        <v>0</v>
      </c>
      <c r="K218" s="217" t="s">
        <v>173</v>
      </c>
      <c r="L218" s="41"/>
      <c r="M218" s="222" t="s">
        <v>1</v>
      </c>
      <c r="N218" s="223" t="s">
        <v>42</v>
      </c>
      <c r="O218" s="88"/>
      <c r="P218" s="224">
        <f>O218*H218</f>
        <v>0</v>
      </c>
      <c r="Q218" s="224">
        <v>9.0000000000000006E-05</v>
      </c>
      <c r="R218" s="224">
        <f>Q218*H218</f>
        <v>0.00018000000000000001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233</v>
      </c>
      <c r="AT218" s="226" t="s">
        <v>169</v>
      </c>
      <c r="AU218" s="226" t="s">
        <v>87</v>
      </c>
      <c r="AY218" s="14" t="s">
        <v>167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85</v>
      </c>
      <c r="BK218" s="227">
        <f>ROUND(I218*H218,2)</f>
        <v>0</v>
      </c>
      <c r="BL218" s="14" t="s">
        <v>233</v>
      </c>
      <c r="BM218" s="226" t="s">
        <v>2503</v>
      </c>
    </row>
    <row r="219" s="2" customFormat="1" ht="14.4" customHeight="1">
      <c r="A219" s="35"/>
      <c r="B219" s="36"/>
      <c r="C219" s="215" t="s">
        <v>455</v>
      </c>
      <c r="D219" s="215" t="s">
        <v>169</v>
      </c>
      <c r="E219" s="216" t="s">
        <v>2504</v>
      </c>
      <c r="F219" s="217" t="s">
        <v>2505</v>
      </c>
      <c r="G219" s="218" t="s">
        <v>178</v>
      </c>
      <c r="H219" s="219">
        <v>178</v>
      </c>
      <c r="I219" s="220"/>
      <c r="J219" s="221">
        <f>ROUND(I219*H219,2)</f>
        <v>0</v>
      </c>
      <c r="K219" s="217" t="s">
        <v>173</v>
      </c>
      <c r="L219" s="41"/>
      <c r="M219" s="222" t="s">
        <v>1</v>
      </c>
      <c r="N219" s="223" t="s">
        <v>42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233</v>
      </c>
      <c r="AT219" s="226" t="s">
        <v>169</v>
      </c>
      <c r="AU219" s="226" t="s">
        <v>87</v>
      </c>
      <c r="AY219" s="14" t="s">
        <v>167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85</v>
      </c>
      <c r="BK219" s="227">
        <f>ROUND(I219*H219,2)</f>
        <v>0</v>
      </c>
      <c r="BL219" s="14" t="s">
        <v>233</v>
      </c>
      <c r="BM219" s="226" t="s">
        <v>2506</v>
      </c>
    </row>
    <row r="220" s="2" customFormat="1" ht="14.4" customHeight="1">
      <c r="A220" s="35"/>
      <c r="B220" s="36"/>
      <c r="C220" s="215" t="s">
        <v>459</v>
      </c>
      <c r="D220" s="215" t="s">
        <v>169</v>
      </c>
      <c r="E220" s="216" t="s">
        <v>2507</v>
      </c>
      <c r="F220" s="217" t="s">
        <v>2508</v>
      </c>
      <c r="G220" s="218" t="s">
        <v>178</v>
      </c>
      <c r="H220" s="219">
        <v>5</v>
      </c>
      <c r="I220" s="220"/>
      <c r="J220" s="221">
        <f>ROUND(I220*H220,2)</f>
        <v>0</v>
      </c>
      <c r="K220" s="217" t="s">
        <v>1</v>
      </c>
      <c r="L220" s="41"/>
      <c r="M220" s="222" t="s">
        <v>1</v>
      </c>
      <c r="N220" s="223" t="s">
        <v>42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233</v>
      </c>
      <c r="AT220" s="226" t="s">
        <v>169</v>
      </c>
      <c r="AU220" s="226" t="s">
        <v>87</v>
      </c>
      <c r="AY220" s="14" t="s">
        <v>167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85</v>
      </c>
      <c r="BK220" s="227">
        <f>ROUND(I220*H220,2)</f>
        <v>0</v>
      </c>
      <c r="BL220" s="14" t="s">
        <v>233</v>
      </c>
      <c r="BM220" s="226" t="s">
        <v>2509</v>
      </c>
    </row>
    <row r="221" s="2" customFormat="1" ht="14.4" customHeight="1">
      <c r="A221" s="35"/>
      <c r="B221" s="36"/>
      <c r="C221" s="215" t="s">
        <v>463</v>
      </c>
      <c r="D221" s="215" t="s">
        <v>169</v>
      </c>
      <c r="E221" s="216" t="s">
        <v>2510</v>
      </c>
      <c r="F221" s="217" t="s">
        <v>2511</v>
      </c>
      <c r="G221" s="218" t="s">
        <v>321</v>
      </c>
      <c r="H221" s="219">
        <v>1</v>
      </c>
      <c r="I221" s="220"/>
      <c r="J221" s="221">
        <f>ROUND(I221*H221,2)</f>
        <v>0</v>
      </c>
      <c r="K221" s="217" t="s">
        <v>1</v>
      </c>
      <c r="L221" s="41"/>
      <c r="M221" s="222" t="s">
        <v>1</v>
      </c>
      <c r="N221" s="223" t="s">
        <v>42</v>
      </c>
      <c r="O221" s="88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233</v>
      </c>
      <c r="AT221" s="226" t="s">
        <v>169</v>
      </c>
      <c r="AU221" s="226" t="s">
        <v>87</v>
      </c>
      <c r="AY221" s="14" t="s">
        <v>167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85</v>
      </c>
      <c r="BK221" s="227">
        <f>ROUND(I221*H221,2)</f>
        <v>0</v>
      </c>
      <c r="BL221" s="14" t="s">
        <v>233</v>
      </c>
      <c r="BM221" s="226" t="s">
        <v>2512</v>
      </c>
    </row>
    <row r="222" s="2" customFormat="1" ht="14.4" customHeight="1">
      <c r="A222" s="35"/>
      <c r="B222" s="36"/>
      <c r="C222" s="215" t="s">
        <v>467</v>
      </c>
      <c r="D222" s="215" t="s">
        <v>169</v>
      </c>
      <c r="E222" s="216" t="s">
        <v>2513</v>
      </c>
      <c r="F222" s="217" t="s">
        <v>2514</v>
      </c>
      <c r="G222" s="218" t="s">
        <v>1146</v>
      </c>
      <c r="H222" s="219">
        <v>7</v>
      </c>
      <c r="I222" s="220"/>
      <c r="J222" s="221">
        <f>ROUND(I222*H222,2)</f>
        <v>0</v>
      </c>
      <c r="K222" s="217" t="s">
        <v>1</v>
      </c>
      <c r="L222" s="41"/>
      <c r="M222" s="222" t="s">
        <v>1</v>
      </c>
      <c r="N222" s="223" t="s">
        <v>42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233</v>
      </c>
      <c r="AT222" s="226" t="s">
        <v>169</v>
      </c>
      <c r="AU222" s="226" t="s">
        <v>87</v>
      </c>
      <c r="AY222" s="14" t="s">
        <v>167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85</v>
      </c>
      <c r="BK222" s="227">
        <f>ROUND(I222*H222,2)</f>
        <v>0</v>
      </c>
      <c r="BL222" s="14" t="s">
        <v>233</v>
      </c>
      <c r="BM222" s="226" t="s">
        <v>2515</v>
      </c>
    </row>
    <row r="223" s="2" customFormat="1" ht="14.4" customHeight="1">
      <c r="A223" s="35"/>
      <c r="B223" s="36"/>
      <c r="C223" s="215" t="s">
        <v>472</v>
      </c>
      <c r="D223" s="215" t="s">
        <v>169</v>
      </c>
      <c r="E223" s="216" t="s">
        <v>2516</v>
      </c>
      <c r="F223" s="217" t="s">
        <v>2517</v>
      </c>
      <c r="G223" s="218" t="s">
        <v>1146</v>
      </c>
      <c r="H223" s="219">
        <v>2</v>
      </c>
      <c r="I223" s="220"/>
      <c r="J223" s="221">
        <f>ROUND(I223*H223,2)</f>
        <v>0</v>
      </c>
      <c r="K223" s="217" t="s">
        <v>1</v>
      </c>
      <c r="L223" s="41"/>
      <c r="M223" s="222" t="s">
        <v>1</v>
      </c>
      <c r="N223" s="223" t="s">
        <v>42</v>
      </c>
      <c r="O223" s="88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233</v>
      </c>
      <c r="AT223" s="226" t="s">
        <v>169</v>
      </c>
      <c r="AU223" s="226" t="s">
        <v>87</v>
      </c>
      <c r="AY223" s="14" t="s">
        <v>167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85</v>
      </c>
      <c r="BK223" s="227">
        <f>ROUND(I223*H223,2)</f>
        <v>0</v>
      </c>
      <c r="BL223" s="14" t="s">
        <v>233</v>
      </c>
      <c r="BM223" s="226" t="s">
        <v>2518</v>
      </c>
    </row>
    <row r="224" s="2" customFormat="1" ht="14.4" customHeight="1">
      <c r="A224" s="35"/>
      <c r="B224" s="36"/>
      <c r="C224" s="215" t="s">
        <v>476</v>
      </c>
      <c r="D224" s="215" t="s">
        <v>169</v>
      </c>
      <c r="E224" s="216" t="s">
        <v>2519</v>
      </c>
      <c r="F224" s="217" t="s">
        <v>2520</v>
      </c>
      <c r="G224" s="218" t="s">
        <v>228</v>
      </c>
      <c r="H224" s="219">
        <v>0.34999999999999998</v>
      </c>
      <c r="I224" s="220"/>
      <c r="J224" s="221">
        <f>ROUND(I224*H224,2)</f>
        <v>0</v>
      </c>
      <c r="K224" s="217" t="s">
        <v>173</v>
      </c>
      <c r="L224" s="41"/>
      <c r="M224" s="222" t="s">
        <v>1</v>
      </c>
      <c r="N224" s="223" t="s">
        <v>42</v>
      </c>
      <c r="O224" s="88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233</v>
      </c>
      <c r="AT224" s="226" t="s">
        <v>169</v>
      </c>
      <c r="AU224" s="226" t="s">
        <v>87</v>
      </c>
      <c r="AY224" s="14" t="s">
        <v>167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4" t="s">
        <v>85</v>
      </c>
      <c r="BK224" s="227">
        <f>ROUND(I224*H224,2)</f>
        <v>0</v>
      </c>
      <c r="BL224" s="14" t="s">
        <v>233</v>
      </c>
      <c r="BM224" s="226" t="s">
        <v>2521</v>
      </c>
    </row>
    <row r="225" s="12" customFormat="1" ht="22.8" customHeight="1">
      <c r="A225" s="12"/>
      <c r="B225" s="199"/>
      <c r="C225" s="200"/>
      <c r="D225" s="201" t="s">
        <v>76</v>
      </c>
      <c r="E225" s="213" t="s">
        <v>2522</v>
      </c>
      <c r="F225" s="213" t="s">
        <v>2523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SUM(P226:P251)</f>
        <v>0</v>
      </c>
      <c r="Q225" s="207"/>
      <c r="R225" s="208">
        <f>SUM(R226:R251)</f>
        <v>0.44064999999999993</v>
      </c>
      <c r="S225" s="207"/>
      <c r="T225" s="209">
        <f>SUM(T226:T251)</f>
        <v>0.0042599999999999999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87</v>
      </c>
      <c r="AT225" s="211" t="s">
        <v>76</v>
      </c>
      <c r="AU225" s="211" t="s">
        <v>85</v>
      </c>
      <c r="AY225" s="210" t="s">
        <v>167</v>
      </c>
      <c r="BK225" s="212">
        <f>SUM(BK226:BK251)</f>
        <v>0</v>
      </c>
    </row>
    <row r="226" s="2" customFormat="1" ht="14.4" customHeight="1">
      <c r="A226" s="35"/>
      <c r="B226" s="36"/>
      <c r="C226" s="215" t="s">
        <v>480</v>
      </c>
      <c r="D226" s="215" t="s">
        <v>169</v>
      </c>
      <c r="E226" s="216" t="s">
        <v>2524</v>
      </c>
      <c r="F226" s="217" t="s">
        <v>2525</v>
      </c>
      <c r="G226" s="218" t="s">
        <v>178</v>
      </c>
      <c r="H226" s="219">
        <v>37</v>
      </c>
      <c r="I226" s="220"/>
      <c r="J226" s="221">
        <f>ROUND(I226*H226,2)</f>
        <v>0</v>
      </c>
      <c r="K226" s="217" t="s">
        <v>173</v>
      </c>
      <c r="L226" s="41"/>
      <c r="M226" s="222" t="s">
        <v>1</v>
      </c>
      <c r="N226" s="223" t="s">
        <v>42</v>
      </c>
      <c r="O226" s="88"/>
      <c r="P226" s="224">
        <f>O226*H226</f>
        <v>0</v>
      </c>
      <c r="Q226" s="224">
        <v>0.0011199999999999999</v>
      </c>
      <c r="R226" s="224">
        <f>Q226*H226</f>
        <v>0.041439999999999998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233</v>
      </c>
      <c r="AT226" s="226" t="s">
        <v>169</v>
      </c>
      <c r="AU226" s="226" t="s">
        <v>87</v>
      </c>
      <c r="AY226" s="14" t="s">
        <v>167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85</v>
      </c>
      <c r="BK226" s="227">
        <f>ROUND(I226*H226,2)</f>
        <v>0</v>
      </c>
      <c r="BL226" s="14" t="s">
        <v>233</v>
      </c>
      <c r="BM226" s="226" t="s">
        <v>2526</v>
      </c>
    </row>
    <row r="227" s="2" customFormat="1" ht="14.4" customHeight="1">
      <c r="A227" s="35"/>
      <c r="B227" s="36"/>
      <c r="C227" s="215" t="s">
        <v>484</v>
      </c>
      <c r="D227" s="215" t="s">
        <v>169</v>
      </c>
      <c r="E227" s="216" t="s">
        <v>2527</v>
      </c>
      <c r="F227" s="217" t="s">
        <v>2528</v>
      </c>
      <c r="G227" s="218" t="s">
        <v>178</v>
      </c>
      <c r="H227" s="219">
        <v>14</v>
      </c>
      <c r="I227" s="220"/>
      <c r="J227" s="221">
        <f>ROUND(I227*H227,2)</f>
        <v>0</v>
      </c>
      <c r="K227" s="217" t="s">
        <v>173</v>
      </c>
      <c r="L227" s="41"/>
      <c r="M227" s="222" t="s">
        <v>1</v>
      </c>
      <c r="N227" s="223" t="s">
        <v>42</v>
      </c>
      <c r="O227" s="88"/>
      <c r="P227" s="224">
        <f>O227*H227</f>
        <v>0</v>
      </c>
      <c r="Q227" s="224">
        <v>0.0013699999999999999</v>
      </c>
      <c r="R227" s="224">
        <f>Q227*H227</f>
        <v>0.019179999999999999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233</v>
      </c>
      <c r="AT227" s="226" t="s">
        <v>169</v>
      </c>
      <c r="AU227" s="226" t="s">
        <v>87</v>
      </c>
      <c r="AY227" s="14" t="s">
        <v>167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4" t="s">
        <v>85</v>
      </c>
      <c r="BK227" s="227">
        <f>ROUND(I227*H227,2)</f>
        <v>0</v>
      </c>
      <c r="BL227" s="14" t="s">
        <v>233</v>
      </c>
      <c r="BM227" s="226" t="s">
        <v>2529</v>
      </c>
    </row>
    <row r="228" s="2" customFormat="1" ht="14.4" customHeight="1">
      <c r="A228" s="35"/>
      <c r="B228" s="36"/>
      <c r="C228" s="215" t="s">
        <v>488</v>
      </c>
      <c r="D228" s="215" t="s">
        <v>169</v>
      </c>
      <c r="E228" s="216" t="s">
        <v>2530</v>
      </c>
      <c r="F228" s="217" t="s">
        <v>2531</v>
      </c>
      <c r="G228" s="218" t="s">
        <v>178</v>
      </c>
      <c r="H228" s="219">
        <v>2</v>
      </c>
      <c r="I228" s="220"/>
      <c r="J228" s="221">
        <f>ROUND(I228*H228,2)</f>
        <v>0</v>
      </c>
      <c r="K228" s="217" t="s">
        <v>173</v>
      </c>
      <c r="L228" s="41"/>
      <c r="M228" s="222" t="s">
        <v>1</v>
      </c>
      <c r="N228" s="223" t="s">
        <v>42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0.0021299999999999999</v>
      </c>
      <c r="T228" s="225">
        <f>S228*H228</f>
        <v>0.0042599999999999999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233</v>
      </c>
      <c r="AT228" s="226" t="s">
        <v>169</v>
      </c>
      <c r="AU228" s="226" t="s">
        <v>87</v>
      </c>
      <c r="AY228" s="14" t="s">
        <v>167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85</v>
      </c>
      <c r="BK228" s="227">
        <f>ROUND(I228*H228,2)</f>
        <v>0</v>
      </c>
      <c r="BL228" s="14" t="s">
        <v>233</v>
      </c>
      <c r="BM228" s="226" t="s">
        <v>2532</v>
      </c>
    </row>
    <row r="229" s="2" customFormat="1" ht="14.4" customHeight="1">
      <c r="A229" s="35"/>
      <c r="B229" s="36"/>
      <c r="C229" s="215" t="s">
        <v>493</v>
      </c>
      <c r="D229" s="215" t="s">
        <v>169</v>
      </c>
      <c r="E229" s="216" t="s">
        <v>2533</v>
      </c>
      <c r="F229" s="217" t="s">
        <v>2534</v>
      </c>
      <c r="G229" s="218" t="s">
        <v>178</v>
      </c>
      <c r="H229" s="219">
        <v>58</v>
      </c>
      <c r="I229" s="220"/>
      <c r="J229" s="221">
        <f>ROUND(I229*H229,2)</f>
        <v>0</v>
      </c>
      <c r="K229" s="217" t="s">
        <v>173</v>
      </c>
      <c r="L229" s="41"/>
      <c r="M229" s="222" t="s">
        <v>1</v>
      </c>
      <c r="N229" s="223" t="s">
        <v>42</v>
      </c>
      <c r="O229" s="88"/>
      <c r="P229" s="224">
        <f>O229*H229</f>
        <v>0</v>
      </c>
      <c r="Q229" s="224">
        <v>0.00084000000000000003</v>
      </c>
      <c r="R229" s="224">
        <f>Q229*H229</f>
        <v>0.048719999999999999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233</v>
      </c>
      <c r="AT229" s="226" t="s">
        <v>169</v>
      </c>
      <c r="AU229" s="226" t="s">
        <v>87</v>
      </c>
      <c r="AY229" s="14" t="s">
        <v>167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4" t="s">
        <v>85</v>
      </c>
      <c r="BK229" s="227">
        <f>ROUND(I229*H229,2)</f>
        <v>0</v>
      </c>
      <c r="BL229" s="14" t="s">
        <v>233</v>
      </c>
      <c r="BM229" s="226" t="s">
        <v>2535</v>
      </c>
    </row>
    <row r="230" s="2" customFormat="1" ht="14.4" customHeight="1">
      <c r="A230" s="35"/>
      <c r="B230" s="36"/>
      <c r="C230" s="215" t="s">
        <v>497</v>
      </c>
      <c r="D230" s="215" t="s">
        <v>169</v>
      </c>
      <c r="E230" s="216" t="s">
        <v>2536</v>
      </c>
      <c r="F230" s="217" t="s">
        <v>2537</v>
      </c>
      <c r="G230" s="218" t="s">
        <v>178</v>
      </c>
      <c r="H230" s="219">
        <v>75</v>
      </c>
      <c r="I230" s="220"/>
      <c r="J230" s="221">
        <f>ROUND(I230*H230,2)</f>
        <v>0</v>
      </c>
      <c r="K230" s="217" t="s">
        <v>173</v>
      </c>
      <c r="L230" s="41"/>
      <c r="M230" s="222" t="s">
        <v>1</v>
      </c>
      <c r="N230" s="223" t="s">
        <v>42</v>
      </c>
      <c r="O230" s="88"/>
      <c r="P230" s="224">
        <f>O230*H230</f>
        <v>0</v>
      </c>
      <c r="Q230" s="224">
        <v>0.00116</v>
      </c>
      <c r="R230" s="224">
        <f>Q230*H230</f>
        <v>0.086999999999999994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233</v>
      </c>
      <c r="AT230" s="226" t="s">
        <v>169</v>
      </c>
      <c r="AU230" s="226" t="s">
        <v>87</v>
      </c>
      <c r="AY230" s="14" t="s">
        <v>167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85</v>
      </c>
      <c r="BK230" s="227">
        <f>ROUND(I230*H230,2)</f>
        <v>0</v>
      </c>
      <c r="BL230" s="14" t="s">
        <v>233</v>
      </c>
      <c r="BM230" s="226" t="s">
        <v>2538</v>
      </c>
    </row>
    <row r="231" s="2" customFormat="1" ht="14.4" customHeight="1">
      <c r="A231" s="35"/>
      <c r="B231" s="36"/>
      <c r="C231" s="215" t="s">
        <v>501</v>
      </c>
      <c r="D231" s="215" t="s">
        <v>169</v>
      </c>
      <c r="E231" s="216" t="s">
        <v>2539</v>
      </c>
      <c r="F231" s="217" t="s">
        <v>2540</v>
      </c>
      <c r="G231" s="218" t="s">
        <v>2541</v>
      </c>
      <c r="H231" s="219">
        <v>19</v>
      </c>
      <c r="I231" s="220"/>
      <c r="J231" s="221">
        <f>ROUND(I231*H231,2)</f>
        <v>0</v>
      </c>
      <c r="K231" s="217" t="s">
        <v>173</v>
      </c>
      <c r="L231" s="41"/>
      <c r="M231" s="222" t="s">
        <v>1</v>
      </c>
      <c r="N231" s="223" t="s">
        <v>42</v>
      </c>
      <c r="O231" s="88"/>
      <c r="P231" s="224">
        <f>O231*H231</f>
        <v>0</v>
      </c>
      <c r="Q231" s="224">
        <v>0.00025000000000000001</v>
      </c>
      <c r="R231" s="224">
        <f>Q231*H231</f>
        <v>0.0047499999999999999</v>
      </c>
      <c r="S231" s="224">
        <v>0</v>
      </c>
      <c r="T231" s="22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233</v>
      </c>
      <c r="AT231" s="226" t="s">
        <v>169</v>
      </c>
      <c r="AU231" s="226" t="s">
        <v>87</v>
      </c>
      <c r="AY231" s="14" t="s">
        <v>167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85</v>
      </c>
      <c r="BK231" s="227">
        <f>ROUND(I231*H231,2)</f>
        <v>0</v>
      </c>
      <c r="BL231" s="14" t="s">
        <v>233</v>
      </c>
      <c r="BM231" s="226" t="s">
        <v>2542</v>
      </c>
    </row>
    <row r="232" s="2" customFormat="1" ht="14.4" customHeight="1">
      <c r="A232" s="35"/>
      <c r="B232" s="36"/>
      <c r="C232" s="215" t="s">
        <v>505</v>
      </c>
      <c r="D232" s="215" t="s">
        <v>169</v>
      </c>
      <c r="E232" s="216" t="s">
        <v>2543</v>
      </c>
      <c r="F232" s="217" t="s">
        <v>2544</v>
      </c>
      <c r="G232" s="218" t="s">
        <v>321</v>
      </c>
      <c r="H232" s="219">
        <v>1</v>
      </c>
      <c r="I232" s="220"/>
      <c r="J232" s="221">
        <f>ROUND(I232*H232,2)</f>
        <v>0</v>
      </c>
      <c r="K232" s="217" t="s">
        <v>173</v>
      </c>
      <c r="L232" s="41"/>
      <c r="M232" s="222" t="s">
        <v>1</v>
      </c>
      <c r="N232" s="223" t="s">
        <v>42</v>
      </c>
      <c r="O232" s="88"/>
      <c r="P232" s="224">
        <f>O232*H232</f>
        <v>0</v>
      </c>
      <c r="Q232" s="224">
        <v>0.00012</v>
      </c>
      <c r="R232" s="224">
        <f>Q232*H232</f>
        <v>0.00012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233</v>
      </c>
      <c r="AT232" s="226" t="s">
        <v>169</v>
      </c>
      <c r="AU232" s="226" t="s">
        <v>87</v>
      </c>
      <c r="AY232" s="14" t="s">
        <v>167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4" t="s">
        <v>85</v>
      </c>
      <c r="BK232" s="227">
        <f>ROUND(I232*H232,2)</f>
        <v>0</v>
      </c>
      <c r="BL232" s="14" t="s">
        <v>233</v>
      </c>
      <c r="BM232" s="226" t="s">
        <v>2545</v>
      </c>
    </row>
    <row r="233" s="2" customFormat="1" ht="14.4" customHeight="1">
      <c r="A233" s="35"/>
      <c r="B233" s="36"/>
      <c r="C233" s="215" t="s">
        <v>509</v>
      </c>
      <c r="D233" s="215" t="s">
        <v>169</v>
      </c>
      <c r="E233" s="216" t="s">
        <v>2546</v>
      </c>
      <c r="F233" s="217" t="s">
        <v>2547</v>
      </c>
      <c r="G233" s="218" t="s">
        <v>321</v>
      </c>
      <c r="H233" s="219">
        <v>1</v>
      </c>
      <c r="I233" s="220"/>
      <c r="J233" s="221">
        <f>ROUND(I233*H233,2)</f>
        <v>0</v>
      </c>
      <c r="K233" s="217" t="s">
        <v>173</v>
      </c>
      <c r="L233" s="41"/>
      <c r="M233" s="222" t="s">
        <v>1</v>
      </c>
      <c r="N233" s="223" t="s">
        <v>42</v>
      </c>
      <c r="O233" s="88"/>
      <c r="P233" s="224">
        <f>O233*H233</f>
        <v>0</v>
      </c>
      <c r="Q233" s="224">
        <v>0.00017000000000000001</v>
      </c>
      <c r="R233" s="224">
        <f>Q233*H233</f>
        <v>0.00017000000000000001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233</v>
      </c>
      <c r="AT233" s="226" t="s">
        <v>169</v>
      </c>
      <c r="AU233" s="226" t="s">
        <v>87</v>
      </c>
      <c r="AY233" s="14" t="s">
        <v>167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85</v>
      </c>
      <c r="BK233" s="227">
        <f>ROUND(I233*H233,2)</f>
        <v>0</v>
      </c>
      <c r="BL233" s="14" t="s">
        <v>233</v>
      </c>
      <c r="BM233" s="226" t="s">
        <v>2548</v>
      </c>
    </row>
    <row r="234" s="2" customFormat="1" ht="14.4" customHeight="1">
      <c r="A234" s="35"/>
      <c r="B234" s="36"/>
      <c r="C234" s="215" t="s">
        <v>514</v>
      </c>
      <c r="D234" s="215" t="s">
        <v>169</v>
      </c>
      <c r="E234" s="216" t="s">
        <v>2549</v>
      </c>
      <c r="F234" s="217" t="s">
        <v>2550</v>
      </c>
      <c r="G234" s="218" t="s">
        <v>321</v>
      </c>
      <c r="H234" s="219">
        <v>12</v>
      </c>
      <c r="I234" s="220"/>
      <c r="J234" s="221">
        <f>ROUND(I234*H234,2)</f>
        <v>0</v>
      </c>
      <c r="K234" s="217" t="s">
        <v>173</v>
      </c>
      <c r="L234" s="41"/>
      <c r="M234" s="222" t="s">
        <v>1</v>
      </c>
      <c r="N234" s="223" t="s">
        <v>42</v>
      </c>
      <c r="O234" s="88"/>
      <c r="P234" s="224">
        <f>O234*H234</f>
        <v>0</v>
      </c>
      <c r="Q234" s="224">
        <v>0.00034000000000000002</v>
      </c>
      <c r="R234" s="224">
        <f>Q234*H234</f>
        <v>0.0040800000000000003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233</v>
      </c>
      <c r="AT234" s="226" t="s">
        <v>169</v>
      </c>
      <c r="AU234" s="226" t="s">
        <v>87</v>
      </c>
      <c r="AY234" s="14" t="s">
        <v>167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85</v>
      </c>
      <c r="BK234" s="227">
        <f>ROUND(I234*H234,2)</f>
        <v>0</v>
      </c>
      <c r="BL234" s="14" t="s">
        <v>233</v>
      </c>
      <c r="BM234" s="226" t="s">
        <v>2551</v>
      </c>
    </row>
    <row r="235" s="2" customFormat="1" ht="14.4" customHeight="1">
      <c r="A235" s="35"/>
      <c r="B235" s="36"/>
      <c r="C235" s="215" t="s">
        <v>519</v>
      </c>
      <c r="D235" s="215" t="s">
        <v>169</v>
      </c>
      <c r="E235" s="216" t="s">
        <v>2552</v>
      </c>
      <c r="F235" s="217" t="s">
        <v>2553</v>
      </c>
      <c r="G235" s="218" t="s">
        <v>321</v>
      </c>
      <c r="H235" s="219">
        <v>1</v>
      </c>
      <c r="I235" s="220"/>
      <c r="J235" s="221">
        <f>ROUND(I235*H235,2)</f>
        <v>0</v>
      </c>
      <c r="K235" s="217" t="s">
        <v>173</v>
      </c>
      <c r="L235" s="41"/>
      <c r="M235" s="222" t="s">
        <v>1</v>
      </c>
      <c r="N235" s="223" t="s">
        <v>42</v>
      </c>
      <c r="O235" s="88"/>
      <c r="P235" s="224">
        <f>O235*H235</f>
        <v>0</v>
      </c>
      <c r="Q235" s="224">
        <v>0.00050000000000000001</v>
      </c>
      <c r="R235" s="224">
        <f>Q235*H235</f>
        <v>0.00050000000000000001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233</v>
      </c>
      <c r="AT235" s="226" t="s">
        <v>169</v>
      </c>
      <c r="AU235" s="226" t="s">
        <v>87</v>
      </c>
      <c r="AY235" s="14" t="s">
        <v>167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85</v>
      </c>
      <c r="BK235" s="227">
        <f>ROUND(I235*H235,2)</f>
        <v>0</v>
      </c>
      <c r="BL235" s="14" t="s">
        <v>233</v>
      </c>
      <c r="BM235" s="226" t="s">
        <v>2554</v>
      </c>
    </row>
    <row r="236" s="2" customFormat="1" ht="14.4" customHeight="1">
      <c r="A236" s="35"/>
      <c r="B236" s="36"/>
      <c r="C236" s="215" t="s">
        <v>523</v>
      </c>
      <c r="D236" s="215" t="s">
        <v>169</v>
      </c>
      <c r="E236" s="216" t="s">
        <v>2555</v>
      </c>
      <c r="F236" s="217" t="s">
        <v>2556</v>
      </c>
      <c r="G236" s="218" t="s">
        <v>321</v>
      </c>
      <c r="H236" s="219">
        <v>1</v>
      </c>
      <c r="I236" s="220"/>
      <c r="J236" s="221">
        <f>ROUND(I236*H236,2)</f>
        <v>0</v>
      </c>
      <c r="K236" s="217" t="s">
        <v>173</v>
      </c>
      <c r="L236" s="41"/>
      <c r="M236" s="222" t="s">
        <v>1</v>
      </c>
      <c r="N236" s="223" t="s">
        <v>42</v>
      </c>
      <c r="O236" s="88"/>
      <c r="P236" s="224">
        <f>O236*H236</f>
        <v>0</v>
      </c>
      <c r="Q236" s="224">
        <v>0.00069999999999999999</v>
      </c>
      <c r="R236" s="224">
        <f>Q236*H236</f>
        <v>0.00069999999999999999</v>
      </c>
      <c r="S236" s="224">
        <v>0</v>
      </c>
      <c r="T236" s="22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233</v>
      </c>
      <c r="AT236" s="226" t="s">
        <v>169</v>
      </c>
      <c r="AU236" s="226" t="s">
        <v>87</v>
      </c>
      <c r="AY236" s="14" t="s">
        <v>167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4" t="s">
        <v>85</v>
      </c>
      <c r="BK236" s="227">
        <f>ROUND(I236*H236,2)</f>
        <v>0</v>
      </c>
      <c r="BL236" s="14" t="s">
        <v>233</v>
      </c>
      <c r="BM236" s="226" t="s">
        <v>2557</v>
      </c>
    </row>
    <row r="237" s="2" customFormat="1" ht="14.4" customHeight="1">
      <c r="A237" s="35"/>
      <c r="B237" s="36"/>
      <c r="C237" s="215" t="s">
        <v>529</v>
      </c>
      <c r="D237" s="215" t="s">
        <v>169</v>
      </c>
      <c r="E237" s="216" t="s">
        <v>2558</v>
      </c>
      <c r="F237" s="217" t="s">
        <v>2559</v>
      </c>
      <c r="G237" s="218" t="s">
        <v>321</v>
      </c>
      <c r="H237" s="219">
        <v>2</v>
      </c>
      <c r="I237" s="220"/>
      <c r="J237" s="221">
        <f>ROUND(I237*H237,2)</f>
        <v>0</v>
      </c>
      <c r="K237" s="217" t="s">
        <v>173</v>
      </c>
      <c r="L237" s="41"/>
      <c r="M237" s="222" t="s">
        <v>1</v>
      </c>
      <c r="N237" s="223" t="s">
        <v>42</v>
      </c>
      <c r="O237" s="88"/>
      <c r="P237" s="224">
        <f>O237*H237</f>
        <v>0</v>
      </c>
      <c r="Q237" s="224">
        <v>0.00107</v>
      </c>
      <c r="R237" s="224">
        <f>Q237*H237</f>
        <v>0.00214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233</v>
      </c>
      <c r="AT237" s="226" t="s">
        <v>169</v>
      </c>
      <c r="AU237" s="226" t="s">
        <v>87</v>
      </c>
      <c r="AY237" s="14" t="s">
        <v>167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85</v>
      </c>
      <c r="BK237" s="227">
        <f>ROUND(I237*H237,2)</f>
        <v>0</v>
      </c>
      <c r="BL237" s="14" t="s">
        <v>233</v>
      </c>
      <c r="BM237" s="226" t="s">
        <v>2560</v>
      </c>
    </row>
    <row r="238" s="2" customFormat="1" ht="14.4" customHeight="1">
      <c r="A238" s="35"/>
      <c r="B238" s="36"/>
      <c r="C238" s="215" t="s">
        <v>533</v>
      </c>
      <c r="D238" s="215" t="s">
        <v>169</v>
      </c>
      <c r="E238" s="216" t="s">
        <v>2561</v>
      </c>
      <c r="F238" s="217" t="s">
        <v>2562</v>
      </c>
      <c r="G238" s="218" t="s">
        <v>321</v>
      </c>
      <c r="H238" s="219">
        <v>1</v>
      </c>
      <c r="I238" s="220"/>
      <c r="J238" s="221">
        <f>ROUND(I238*H238,2)</f>
        <v>0</v>
      </c>
      <c r="K238" s="217" t="s">
        <v>173</v>
      </c>
      <c r="L238" s="41"/>
      <c r="M238" s="222" t="s">
        <v>1</v>
      </c>
      <c r="N238" s="223" t="s">
        <v>42</v>
      </c>
      <c r="O238" s="88"/>
      <c r="P238" s="224">
        <f>O238*H238</f>
        <v>0</v>
      </c>
      <c r="Q238" s="224">
        <v>0.00027</v>
      </c>
      <c r="R238" s="224">
        <f>Q238*H238</f>
        <v>0.00027</v>
      </c>
      <c r="S238" s="224">
        <v>0</v>
      </c>
      <c r="T238" s="22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6" t="s">
        <v>233</v>
      </c>
      <c r="AT238" s="226" t="s">
        <v>169</v>
      </c>
      <c r="AU238" s="226" t="s">
        <v>87</v>
      </c>
      <c r="AY238" s="14" t="s">
        <v>167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4" t="s">
        <v>85</v>
      </c>
      <c r="BK238" s="227">
        <f>ROUND(I238*H238,2)</f>
        <v>0</v>
      </c>
      <c r="BL238" s="14" t="s">
        <v>233</v>
      </c>
      <c r="BM238" s="226" t="s">
        <v>2563</v>
      </c>
    </row>
    <row r="239" s="2" customFormat="1" ht="14.4" customHeight="1">
      <c r="A239" s="35"/>
      <c r="B239" s="36"/>
      <c r="C239" s="215" t="s">
        <v>537</v>
      </c>
      <c r="D239" s="215" t="s">
        <v>169</v>
      </c>
      <c r="E239" s="216" t="s">
        <v>2564</v>
      </c>
      <c r="F239" s="217" t="s">
        <v>2565</v>
      </c>
      <c r="G239" s="218" t="s">
        <v>321</v>
      </c>
      <c r="H239" s="219">
        <v>23</v>
      </c>
      <c r="I239" s="220"/>
      <c r="J239" s="221">
        <f>ROUND(I239*H239,2)</f>
        <v>0</v>
      </c>
      <c r="K239" s="217" t="s">
        <v>173</v>
      </c>
      <c r="L239" s="41"/>
      <c r="M239" s="222" t="s">
        <v>1</v>
      </c>
      <c r="N239" s="223" t="s">
        <v>42</v>
      </c>
      <c r="O239" s="88"/>
      <c r="P239" s="224">
        <f>O239*H239</f>
        <v>0</v>
      </c>
      <c r="Q239" s="224">
        <v>0.00040000000000000002</v>
      </c>
      <c r="R239" s="224">
        <f>Q239*H239</f>
        <v>0.0091999999999999998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233</v>
      </c>
      <c r="AT239" s="226" t="s">
        <v>169</v>
      </c>
      <c r="AU239" s="226" t="s">
        <v>87</v>
      </c>
      <c r="AY239" s="14" t="s">
        <v>167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85</v>
      </c>
      <c r="BK239" s="227">
        <f>ROUND(I239*H239,2)</f>
        <v>0</v>
      </c>
      <c r="BL239" s="14" t="s">
        <v>233</v>
      </c>
      <c r="BM239" s="226" t="s">
        <v>2566</v>
      </c>
    </row>
    <row r="240" s="2" customFormat="1" ht="14.4" customHeight="1">
      <c r="A240" s="35"/>
      <c r="B240" s="36"/>
      <c r="C240" s="215" t="s">
        <v>541</v>
      </c>
      <c r="D240" s="215" t="s">
        <v>169</v>
      </c>
      <c r="E240" s="216" t="s">
        <v>2567</v>
      </c>
      <c r="F240" s="217" t="s">
        <v>2568</v>
      </c>
      <c r="G240" s="218" t="s">
        <v>321</v>
      </c>
      <c r="H240" s="219">
        <v>2</v>
      </c>
      <c r="I240" s="220"/>
      <c r="J240" s="221">
        <f>ROUND(I240*H240,2)</f>
        <v>0</v>
      </c>
      <c r="K240" s="217" t="s">
        <v>173</v>
      </c>
      <c r="L240" s="41"/>
      <c r="M240" s="222" t="s">
        <v>1</v>
      </c>
      <c r="N240" s="223" t="s">
        <v>42</v>
      </c>
      <c r="O240" s="88"/>
      <c r="P240" s="224">
        <f>O240*H240</f>
        <v>0</v>
      </c>
      <c r="Q240" s="224">
        <v>0.00080000000000000004</v>
      </c>
      <c r="R240" s="224">
        <f>Q240*H240</f>
        <v>0.0016000000000000001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233</v>
      </c>
      <c r="AT240" s="226" t="s">
        <v>169</v>
      </c>
      <c r="AU240" s="226" t="s">
        <v>87</v>
      </c>
      <c r="AY240" s="14" t="s">
        <v>167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85</v>
      </c>
      <c r="BK240" s="227">
        <f>ROUND(I240*H240,2)</f>
        <v>0</v>
      </c>
      <c r="BL240" s="14" t="s">
        <v>233</v>
      </c>
      <c r="BM240" s="226" t="s">
        <v>2569</v>
      </c>
    </row>
    <row r="241" s="2" customFormat="1" ht="14.4" customHeight="1">
      <c r="A241" s="35"/>
      <c r="B241" s="36"/>
      <c r="C241" s="215" t="s">
        <v>545</v>
      </c>
      <c r="D241" s="215" t="s">
        <v>169</v>
      </c>
      <c r="E241" s="216" t="s">
        <v>2570</v>
      </c>
      <c r="F241" s="217" t="s">
        <v>2571</v>
      </c>
      <c r="G241" s="218" t="s">
        <v>321</v>
      </c>
      <c r="H241" s="219">
        <v>1</v>
      </c>
      <c r="I241" s="220"/>
      <c r="J241" s="221">
        <f>ROUND(I241*H241,2)</f>
        <v>0</v>
      </c>
      <c r="K241" s="217" t="s">
        <v>173</v>
      </c>
      <c r="L241" s="41"/>
      <c r="M241" s="222" t="s">
        <v>1</v>
      </c>
      <c r="N241" s="223" t="s">
        <v>42</v>
      </c>
      <c r="O241" s="88"/>
      <c r="P241" s="224">
        <f>O241*H241</f>
        <v>0</v>
      </c>
      <c r="Q241" s="224">
        <v>0.0011999999999999999</v>
      </c>
      <c r="R241" s="224">
        <f>Q241*H241</f>
        <v>0.0011999999999999999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233</v>
      </c>
      <c r="AT241" s="226" t="s">
        <v>169</v>
      </c>
      <c r="AU241" s="226" t="s">
        <v>87</v>
      </c>
      <c r="AY241" s="14" t="s">
        <v>167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85</v>
      </c>
      <c r="BK241" s="227">
        <f>ROUND(I241*H241,2)</f>
        <v>0</v>
      </c>
      <c r="BL241" s="14" t="s">
        <v>233</v>
      </c>
      <c r="BM241" s="226" t="s">
        <v>2572</v>
      </c>
    </row>
    <row r="242" s="2" customFormat="1" ht="14.4" customHeight="1">
      <c r="A242" s="35"/>
      <c r="B242" s="36"/>
      <c r="C242" s="215" t="s">
        <v>549</v>
      </c>
      <c r="D242" s="215" t="s">
        <v>169</v>
      </c>
      <c r="E242" s="216" t="s">
        <v>2573</v>
      </c>
      <c r="F242" s="217" t="s">
        <v>2574</v>
      </c>
      <c r="G242" s="218" t="s">
        <v>1146</v>
      </c>
      <c r="H242" s="219">
        <v>2</v>
      </c>
      <c r="I242" s="220"/>
      <c r="J242" s="221">
        <f>ROUND(I242*H242,2)</f>
        <v>0</v>
      </c>
      <c r="K242" s="217" t="s">
        <v>173</v>
      </c>
      <c r="L242" s="41"/>
      <c r="M242" s="222" t="s">
        <v>1</v>
      </c>
      <c r="N242" s="223" t="s">
        <v>42</v>
      </c>
      <c r="O242" s="88"/>
      <c r="P242" s="224">
        <f>O242*H242</f>
        <v>0</v>
      </c>
      <c r="Q242" s="224">
        <v>0.028199999999999999</v>
      </c>
      <c r="R242" s="224">
        <f>Q242*H242</f>
        <v>0.056399999999999999</v>
      </c>
      <c r="S242" s="224">
        <v>0</v>
      </c>
      <c r="T242" s="22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6" t="s">
        <v>233</v>
      </c>
      <c r="AT242" s="226" t="s">
        <v>169</v>
      </c>
      <c r="AU242" s="226" t="s">
        <v>87</v>
      </c>
      <c r="AY242" s="14" t="s">
        <v>167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4" t="s">
        <v>85</v>
      </c>
      <c r="BK242" s="227">
        <f>ROUND(I242*H242,2)</f>
        <v>0</v>
      </c>
      <c r="BL242" s="14" t="s">
        <v>233</v>
      </c>
      <c r="BM242" s="226" t="s">
        <v>2575</v>
      </c>
    </row>
    <row r="243" s="2" customFormat="1" ht="14.4" customHeight="1">
      <c r="A243" s="35"/>
      <c r="B243" s="36"/>
      <c r="C243" s="215" t="s">
        <v>553</v>
      </c>
      <c r="D243" s="215" t="s">
        <v>169</v>
      </c>
      <c r="E243" s="216" t="s">
        <v>2576</v>
      </c>
      <c r="F243" s="217" t="s">
        <v>2577</v>
      </c>
      <c r="G243" s="218" t="s">
        <v>1146</v>
      </c>
      <c r="H243" s="219">
        <v>1</v>
      </c>
      <c r="I243" s="220"/>
      <c r="J243" s="221">
        <f>ROUND(I243*H243,2)</f>
        <v>0</v>
      </c>
      <c r="K243" s="217" t="s">
        <v>1</v>
      </c>
      <c r="L243" s="41"/>
      <c r="M243" s="222" t="s">
        <v>1</v>
      </c>
      <c r="N243" s="223" t="s">
        <v>42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233</v>
      </c>
      <c r="AT243" s="226" t="s">
        <v>169</v>
      </c>
      <c r="AU243" s="226" t="s">
        <v>87</v>
      </c>
      <c r="AY243" s="14" t="s">
        <v>167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85</v>
      </c>
      <c r="BK243" s="227">
        <f>ROUND(I243*H243,2)</f>
        <v>0</v>
      </c>
      <c r="BL243" s="14" t="s">
        <v>233</v>
      </c>
      <c r="BM243" s="226" t="s">
        <v>2578</v>
      </c>
    </row>
    <row r="244" s="2" customFormat="1" ht="14.4" customHeight="1">
      <c r="A244" s="35"/>
      <c r="B244" s="36"/>
      <c r="C244" s="215" t="s">
        <v>557</v>
      </c>
      <c r="D244" s="215" t="s">
        <v>169</v>
      </c>
      <c r="E244" s="216" t="s">
        <v>2579</v>
      </c>
      <c r="F244" s="217" t="s">
        <v>2580</v>
      </c>
      <c r="G244" s="218" t="s">
        <v>178</v>
      </c>
      <c r="H244" s="219">
        <v>398</v>
      </c>
      <c r="I244" s="220"/>
      <c r="J244" s="221">
        <f>ROUND(I244*H244,2)</f>
        <v>0</v>
      </c>
      <c r="K244" s="217" t="s">
        <v>173</v>
      </c>
      <c r="L244" s="41"/>
      <c r="M244" s="222" t="s">
        <v>1</v>
      </c>
      <c r="N244" s="223" t="s">
        <v>42</v>
      </c>
      <c r="O244" s="88"/>
      <c r="P244" s="224">
        <f>O244*H244</f>
        <v>0</v>
      </c>
      <c r="Q244" s="224">
        <v>0.00040000000000000002</v>
      </c>
      <c r="R244" s="224">
        <f>Q244*H244</f>
        <v>0.15920000000000001</v>
      </c>
      <c r="S244" s="224">
        <v>0</v>
      </c>
      <c r="T244" s="22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6" t="s">
        <v>233</v>
      </c>
      <c r="AT244" s="226" t="s">
        <v>169</v>
      </c>
      <c r="AU244" s="226" t="s">
        <v>87</v>
      </c>
      <c r="AY244" s="14" t="s">
        <v>167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4" t="s">
        <v>85</v>
      </c>
      <c r="BK244" s="227">
        <f>ROUND(I244*H244,2)</f>
        <v>0</v>
      </c>
      <c r="BL244" s="14" t="s">
        <v>233</v>
      </c>
      <c r="BM244" s="226" t="s">
        <v>2581</v>
      </c>
    </row>
    <row r="245" s="2" customFormat="1" ht="14.4" customHeight="1">
      <c r="A245" s="35"/>
      <c r="B245" s="36"/>
      <c r="C245" s="215" t="s">
        <v>561</v>
      </c>
      <c r="D245" s="215" t="s">
        <v>169</v>
      </c>
      <c r="E245" s="216" t="s">
        <v>2582</v>
      </c>
      <c r="F245" s="217" t="s">
        <v>2583</v>
      </c>
      <c r="G245" s="218" t="s">
        <v>178</v>
      </c>
      <c r="H245" s="219">
        <v>398</v>
      </c>
      <c r="I245" s="220"/>
      <c r="J245" s="221">
        <f>ROUND(I245*H245,2)</f>
        <v>0</v>
      </c>
      <c r="K245" s="217" t="s">
        <v>173</v>
      </c>
      <c r="L245" s="41"/>
      <c r="M245" s="222" t="s">
        <v>1</v>
      </c>
      <c r="N245" s="223" t="s">
        <v>42</v>
      </c>
      <c r="O245" s="88"/>
      <c r="P245" s="224">
        <f>O245*H245</f>
        <v>0</v>
      </c>
      <c r="Q245" s="224">
        <v>1.0000000000000001E-05</v>
      </c>
      <c r="R245" s="224">
        <f>Q245*H245</f>
        <v>0.00398</v>
      </c>
      <c r="S245" s="224">
        <v>0</v>
      </c>
      <c r="T245" s="22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6" t="s">
        <v>233</v>
      </c>
      <c r="AT245" s="226" t="s">
        <v>169</v>
      </c>
      <c r="AU245" s="226" t="s">
        <v>87</v>
      </c>
      <c r="AY245" s="14" t="s">
        <v>167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4" t="s">
        <v>85</v>
      </c>
      <c r="BK245" s="227">
        <f>ROUND(I245*H245,2)</f>
        <v>0</v>
      </c>
      <c r="BL245" s="14" t="s">
        <v>233</v>
      </c>
      <c r="BM245" s="226" t="s">
        <v>2584</v>
      </c>
    </row>
    <row r="246" s="2" customFormat="1" ht="14.4" customHeight="1">
      <c r="A246" s="35"/>
      <c r="B246" s="36"/>
      <c r="C246" s="215" t="s">
        <v>565</v>
      </c>
      <c r="D246" s="215" t="s">
        <v>169</v>
      </c>
      <c r="E246" s="216" t="s">
        <v>2585</v>
      </c>
      <c r="F246" s="217" t="s">
        <v>2586</v>
      </c>
      <c r="G246" s="218" t="s">
        <v>178</v>
      </c>
      <c r="H246" s="219">
        <v>145</v>
      </c>
      <c r="I246" s="220"/>
      <c r="J246" s="221">
        <f>ROUND(I246*H246,2)</f>
        <v>0</v>
      </c>
      <c r="K246" s="217" t="s">
        <v>1</v>
      </c>
      <c r="L246" s="41"/>
      <c r="M246" s="222" t="s">
        <v>1</v>
      </c>
      <c r="N246" s="223" t="s">
        <v>42</v>
      </c>
      <c r="O246" s="88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6" t="s">
        <v>233</v>
      </c>
      <c r="AT246" s="226" t="s">
        <v>169</v>
      </c>
      <c r="AU246" s="226" t="s">
        <v>87</v>
      </c>
      <c r="AY246" s="14" t="s">
        <v>167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4" t="s">
        <v>85</v>
      </c>
      <c r="BK246" s="227">
        <f>ROUND(I246*H246,2)</f>
        <v>0</v>
      </c>
      <c r="BL246" s="14" t="s">
        <v>233</v>
      </c>
      <c r="BM246" s="226" t="s">
        <v>2587</v>
      </c>
    </row>
    <row r="247" s="2" customFormat="1" ht="14.4" customHeight="1">
      <c r="A247" s="35"/>
      <c r="B247" s="36"/>
      <c r="C247" s="215" t="s">
        <v>569</v>
      </c>
      <c r="D247" s="215" t="s">
        <v>169</v>
      </c>
      <c r="E247" s="216" t="s">
        <v>2588</v>
      </c>
      <c r="F247" s="217" t="s">
        <v>2589</v>
      </c>
      <c r="G247" s="218" t="s">
        <v>178</v>
      </c>
      <c r="H247" s="219">
        <v>20</v>
      </c>
      <c r="I247" s="220"/>
      <c r="J247" s="221">
        <f>ROUND(I247*H247,2)</f>
        <v>0</v>
      </c>
      <c r="K247" s="217" t="s">
        <v>1</v>
      </c>
      <c r="L247" s="41"/>
      <c r="M247" s="222" t="s">
        <v>1</v>
      </c>
      <c r="N247" s="223" t="s">
        <v>42</v>
      </c>
      <c r="O247" s="88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6" t="s">
        <v>233</v>
      </c>
      <c r="AT247" s="226" t="s">
        <v>169</v>
      </c>
      <c r="AU247" s="226" t="s">
        <v>87</v>
      </c>
      <c r="AY247" s="14" t="s">
        <v>167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4" t="s">
        <v>85</v>
      </c>
      <c r="BK247" s="227">
        <f>ROUND(I247*H247,2)</f>
        <v>0</v>
      </c>
      <c r="BL247" s="14" t="s">
        <v>233</v>
      </c>
      <c r="BM247" s="226" t="s">
        <v>2590</v>
      </c>
    </row>
    <row r="248" s="2" customFormat="1" ht="14.4" customHeight="1">
      <c r="A248" s="35"/>
      <c r="B248" s="36"/>
      <c r="C248" s="215" t="s">
        <v>573</v>
      </c>
      <c r="D248" s="215" t="s">
        <v>169</v>
      </c>
      <c r="E248" s="216" t="s">
        <v>2591</v>
      </c>
      <c r="F248" s="217" t="s">
        <v>2592</v>
      </c>
      <c r="G248" s="218" t="s">
        <v>178</v>
      </c>
      <c r="H248" s="219">
        <v>27</v>
      </c>
      <c r="I248" s="220"/>
      <c r="J248" s="221">
        <f>ROUND(I248*H248,2)</f>
        <v>0</v>
      </c>
      <c r="K248" s="217" t="s">
        <v>1</v>
      </c>
      <c r="L248" s="41"/>
      <c r="M248" s="222" t="s">
        <v>1</v>
      </c>
      <c r="N248" s="223" t="s">
        <v>42</v>
      </c>
      <c r="O248" s="88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6" t="s">
        <v>233</v>
      </c>
      <c r="AT248" s="226" t="s">
        <v>169</v>
      </c>
      <c r="AU248" s="226" t="s">
        <v>87</v>
      </c>
      <c r="AY248" s="14" t="s">
        <v>167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4" t="s">
        <v>85</v>
      </c>
      <c r="BK248" s="227">
        <f>ROUND(I248*H248,2)</f>
        <v>0</v>
      </c>
      <c r="BL248" s="14" t="s">
        <v>233</v>
      </c>
      <c r="BM248" s="226" t="s">
        <v>2593</v>
      </c>
    </row>
    <row r="249" s="2" customFormat="1" ht="14.4" customHeight="1">
      <c r="A249" s="35"/>
      <c r="B249" s="36"/>
      <c r="C249" s="215" t="s">
        <v>579</v>
      </c>
      <c r="D249" s="215" t="s">
        <v>169</v>
      </c>
      <c r="E249" s="216" t="s">
        <v>2594</v>
      </c>
      <c r="F249" s="217" t="s">
        <v>2595</v>
      </c>
      <c r="G249" s="218" t="s">
        <v>178</v>
      </c>
      <c r="H249" s="219">
        <v>22</v>
      </c>
      <c r="I249" s="220"/>
      <c r="J249" s="221">
        <f>ROUND(I249*H249,2)</f>
        <v>0</v>
      </c>
      <c r="K249" s="217" t="s">
        <v>1</v>
      </c>
      <c r="L249" s="41"/>
      <c r="M249" s="222" t="s">
        <v>1</v>
      </c>
      <c r="N249" s="223" t="s">
        <v>42</v>
      </c>
      <c r="O249" s="88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6" t="s">
        <v>233</v>
      </c>
      <c r="AT249" s="226" t="s">
        <v>169</v>
      </c>
      <c r="AU249" s="226" t="s">
        <v>87</v>
      </c>
      <c r="AY249" s="14" t="s">
        <v>167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4" t="s">
        <v>85</v>
      </c>
      <c r="BK249" s="227">
        <f>ROUND(I249*H249,2)</f>
        <v>0</v>
      </c>
      <c r="BL249" s="14" t="s">
        <v>233</v>
      </c>
      <c r="BM249" s="226" t="s">
        <v>2596</v>
      </c>
    </row>
    <row r="250" s="2" customFormat="1" ht="14.4" customHeight="1">
      <c r="A250" s="35"/>
      <c r="B250" s="36"/>
      <c r="C250" s="215" t="s">
        <v>583</v>
      </c>
      <c r="D250" s="215" t="s">
        <v>169</v>
      </c>
      <c r="E250" s="216" t="s">
        <v>2597</v>
      </c>
      <c r="F250" s="217" t="s">
        <v>2598</v>
      </c>
      <c r="G250" s="218" t="s">
        <v>1146</v>
      </c>
      <c r="H250" s="219">
        <v>4</v>
      </c>
      <c r="I250" s="220"/>
      <c r="J250" s="221">
        <f>ROUND(I250*H250,2)</f>
        <v>0</v>
      </c>
      <c r="K250" s="217" t="s">
        <v>1</v>
      </c>
      <c r="L250" s="41"/>
      <c r="M250" s="222" t="s">
        <v>1</v>
      </c>
      <c r="N250" s="223" t="s">
        <v>42</v>
      </c>
      <c r="O250" s="88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6" t="s">
        <v>233</v>
      </c>
      <c r="AT250" s="226" t="s">
        <v>169</v>
      </c>
      <c r="AU250" s="226" t="s">
        <v>87</v>
      </c>
      <c r="AY250" s="14" t="s">
        <v>167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4" t="s">
        <v>85</v>
      </c>
      <c r="BK250" s="227">
        <f>ROUND(I250*H250,2)</f>
        <v>0</v>
      </c>
      <c r="BL250" s="14" t="s">
        <v>233</v>
      </c>
      <c r="BM250" s="226" t="s">
        <v>2599</v>
      </c>
    </row>
    <row r="251" s="2" customFormat="1" ht="14.4" customHeight="1">
      <c r="A251" s="35"/>
      <c r="B251" s="36"/>
      <c r="C251" s="215" t="s">
        <v>587</v>
      </c>
      <c r="D251" s="215" t="s">
        <v>169</v>
      </c>
      <c r="E251" s="216" t="s">
        <v>2600</v>
      </c>
      <c r="F251" s="217" t="s">
        <v>2601</v>
      </c>
      <c r="G251" s="218" t="s">
        <v>228</v>
      </c>
      <c r="H251" s="219">
        <v>0.79300000000000004</v>
      </c>
      <c r="I251" s="220"/>
      <c r="J251" s="221">
        <f>ROUND(I251*H251,2)</f>
        <v>0</v>
      </c>
      <c r="K251" s="217" t="s">
        <v>173</v>
      </c>
      <c r="L251" s="41"/>
      <c r="M251" s="222" t="s">
        <v>1</v>
      </c>
      <c r="N251" s="223" t="s">
        <v>42</v>
      </c>
      <c r="O251" s="88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6" t="s">
        <v>233</v>
      </c>
      <c r="AT251" s="226" t="s">
        <v>169</v>
      </c>
      <c r="AU251" s="226" t="s">
        <v>87</v>
      </c>
      <c r="AY251" s="14" t="s">
        <v>167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4" t="s">
        <v>85</v>
      </c>
      <c r="BK251" s="227">
        <f>ROUND(I251*H251,2)</f>
        <v>0</v>
      </c>
      <c r="BL251" s="14" t="s">
        <v>233</v>
      </c>
      <c r="BM251" s="226" t="s">
        <v>2602</v>
      </c>
    </row>
    <row r="252" s="12" customFormat="1" ht="22.8" customHeight="1">
      <c r="A252" s="12"/>
      <c r="B252" s="199"/>
      <c r="C252" s="200"/>
      <c r="D252" s="201" t="s">
        <v>76</v>
      </c>
      <c r="E252" s="213" t="s">
        <v>1141</v>
      </c>
      <c r="F252" s="213" t="s">
        <v>1142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SUM(P253:P272)</f>
        <v>0</v>
      </c>
      <c r="Q252" s="207"/>
      <c r="R252" s="208">
        <f>SUM(R253:R272)</f>
        <v>0.45273999999999998</v>
      </c>
      <c r="S252" s="207"/>
      <c r="T252" s="209">
        <f>SUM(T253:T272)</f>
        <v>0.10510000000000001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87</v>
      </c>
      <c r="AT252" s="211" t="s">
        <v>76</v>
      </c>
      <c r="AU252" s="211" t="s">
        <v>85</v>
      </c>
      <c r="AY252" s="210" t="s">
        <v>167</v>
      </c>
      <c r="BK252" s="212">
        <f>SUM(BK253:BK272)</f>
        <v>0</v>
      </c>
    </row>
    <row r="253" s="2" customFormat="1" ht="14.4" customHeight="1">
      <c r="A253" s="35"/>
      <c r="B253" s="36"/>
      <c r="C253" s="215" t="s">
        <v>591</v>
      </c>
      <c r="D253" s="215" t="s">
        <v>169</v>
      </c>
      <c r="E253" s="216" t="s">
        <v>2603</v>
      </c>
      <c r="F253" s="217" t="s">
        <v>2604</v>
      </c>
      <c r="G253" s="218" t="s">
        <v>1146</v>
      </c>
      <c r="H253" s="219">
        <v>1</v>
      </c>
      <c r="I253" s="220"/>
      <c r="J253" s="221">
        <f>ROUND(I253*H253,2)</f>
        <v>0</v>
      </c>
      <c r="K253" s="217" t="s">
        <v>173</v>
      </c>
      <c r="L253" s="41"/>
      <c r="M253" s="222" t="s">
        <v>1</v>
      </c>
      <c r="N253" s="223" t="s">
        <v>42</v>
      </c>
      <c r="O253" s="88"/>
      <c r="P253" s="224">
        <f>O253*H253</f>
        <v>0</v>
      </c>
      <c r="Q253" s="224">
        <v>0.0037599999999999999</v>
      </c>
      <c r="R253" s="224">
        <f>Q253*H253</f>
        <v>0.0037599999999999999</v>
      </c>
      <c r="S253" s="224">
        <v>0</v>
      </c>
      <c r="T253" s="22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6" t="s">
        <v>233</v>
      </c>
      <c r="AT253" s="226" t="s">
        <v>169</v>
      </c>
      <c r="AU253" s="226" t="s">
        <v>87</v>
      </c>
      <c r="AY253" s="14" t="s">
        <v>167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4" t="s">
        <v>85</v>
      </c>
      <c r="BK253" s="227">
        <f>ROUND(I253*H253,2)</f>
        <v>0</v>
      </c>
      <c r="BL253" s="14" t="s">
        <v>233</v>
      </c>
      <c r="BM253" s="226" t="s">
        <v>2605</v>
      </c>
    </row>
    <row r="254" s="2" customFormat="1" ht="14.4" customHeight="1">
      <c r="A254" s="35"/>
      <c r="B254" s="36"/>
      <c r="C254" s="215" t="s">
        <v>595</v>
      </c>
      <c r="D254" s="215" t="s">
        <v>169</v>
      </c>
      <c r="E254" s="216" t="s">
        <v>2606</v>
      </c>
      <c r="F254" s="217" t="s">
        <v>2607</v>
      </c>
      <c r="G254" s="218" t="s">
        <v>1146</v>
      </c>
      <c r="H254" s="219">
        <v>6</v>
      </c>
      <c r="I254" s="220"/>
      <c r="J254" s="221">
        <f>ROUND(I254*H254,2)</f>
        <v>0</v>
      </c>
      <c r="K254" s="217" t="s">
        <v>173</v>
      </c>
      <c r="L254" s="41"/>
      <c r="M254" s="222" t="s">
        <v>1</v>
      </c>
      <c r="N254" s="223" t="s">
        <v>42</v>
      </c>
      <c r="O254" s="88"/>
      <c r="P254" s="224">
        <f>O254*H254</f>
        <v>0</v>
      </c>
      <c r="Q254" s="224">
        <v>0.016969999999999999</v>
      </c>
      <c r="R254" s="224">
        <f>Q254*H254</f>
        <v>0.10181999999999999</v>
      </c>
      <c r="S254" s="224">
        <v>0</v>
      </c>
      <c r="T254" s="22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6" t="s">
        <v>233</v>
      </c>
      <c r="AT254" s="226" t="s">
        <v>169</v>
      </c>
      <c r="AU254" s="226" t="s">
        <v>87</v>
      </c>
      <c r="AY254" s="14" t="s">
        <v>167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4" t="s">
        <v>85</v>
      </c>
      <c r="BK254" s="227">
        <f>ROUND(I254*H254,2)</f>
        <v>0</v>
      </c>
      <c r="BL254" s="14" t="s">
        <v>233</v>
      </c>
      <c r="BM254" s="226" t="s">
        <v>2608</v>
      </c>
    </row>
    <row r="255" s="2" customFormat="1" ht="14.4" customHeight="1">
      <c r="A255" s="35"/>
      <c r="B255" s="36"/>
      <c r="C255" s="215" t="s">
        <v>600</v>
      </c>
      <c r="D255" s="215" t="s">
        <v>169</v>
      </c>
      <c r="E255" s="216" t="s">
        <v>2609</v>
      </c>
      <c r="F255" s="217" t="s">
        <v>2610</v>
      </c>
      <c r="G255" s="218" t="s">
        <v>1146</v>
      </c>
      <c r="H255" s="219">
        <v>3</v>
      </c>
      <c r="I255" s="220"/>
      <c r="J255" s="221">
        <f>ROUND(I255*H255,2)</f>
        <v>0</v>
      </c>
      <c r="K255" s="217" t="s">
        <v>173</v>
      </c>
      <c r="L255" s="41"/>
      <c r="M255" s="222" t="s">
        <v>1</v>
      </c>
      <c r="N255" s="223" t="s">
        <v>42</v>
      </c>
      <c r="O255" s="88"/>
      <c r="P255" s="224">
        <f>O255*H255</f>
        <v>0</v>
      </c>
      <c r="Q255" s="224">
        <v>0.01908</v>
      </c>
      <c r="R255" s="224">
        <f>Q255*H255</f>
        <v>0.057239999999999999</v>
      </c>
      <c r="S255" s="224">
        <v>0</v>
      </c>
      <c r="T255" s="22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6" t="s">
        <v>233</v>
      </c>
      <c r="AT255" s="226" t="s">
        <v>169</v>
      </c>
      <c r="AU255" s="226" t="s">
        <v>87</v>
      </c>
      <c r="AY255" s="14" t="s">
        <v>167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4" t="s">
        <v>85</v>
      </c>
      <c r="BK255" s="227">
        <f>ROUND(I255*H255,2)</f>
        <v>0</v>
      </c>
      <c r="BL255" s="14" t="s">
        <v>233</v>
      </c>
      <c r="BM255" s="226" t="s">
        <v>2611</v>
      </c>
    </row>
    <row r="256" s="2" customFormat="1" ht="14.4" customHeight="1">
      <c r="A256" s="35"/>
      <c r="B256" s="36"/>
      <c r="C256" s="215" t="s">
        <v>604</v>
      </c>
      <c r="D256" s="215" t="s">
        <v>169</v>
      </c>
      <c r="E256" s="216" t="s">
        <v>2612</v>
      </c>
      <c r="F256" s="217" t="s">
        <v>2613</v>
      </c>
      <c r="G256" s="218" t="s">
        <v>1146</v>
      </c>
      <c r="H256" s="219">
        <v>1</v>
      </c>
      <c r="I256" s="220"/>
      <c r="J256" s="221">
        <f>ROUND(I256*H256,2)</f>
        <v>0</v>
      </c>
      <c r="K256" s="217" t="s">
        <v>173</v>
      </c>
      <c r="L256" s="41"/>
      <c r="M256" s="222" t="s">
        <v>1</v>
      </c>
      <c r="N256" s="223" t="s">
        <v>42</v>
      </c>
      <c r="O256" s="88"/>
      <c r="P256" s="224">
        <f>O256*H256</f>
        <v>0</v>
      </c>
      <c r="Q256" s="224">
        <v>0.0049300000000000004</v>
      </c>
      <c r="R256" s="224">
        <f>Q256*H256</f>
        <v>0.0049300000000000004</v>
      </c>
      <c r="S256" s="224">
        <v>0</v>
      </c>
      <c r="T256" s="22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6" t="s">
        <v>233</v>
      </c>
      <c r="AT256" s="226" t="s">
        <v>169</v>
      </c>
      <c r="AU256" s="226" t="s">
        <v>87</v>
      </c>
      <c r="AY256" s="14" t="s">
        <v>167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4" t="s">
        <v>85</v>
      </c>
      <c r="BK256" s="227">
        <f>ROUND(I256*H256,2)</f>
        <v>0</v>
      </c>
      <c r="BL256" s="14" t="s">
        <v>233</v>
      </c>
      <c r="BM256" s="226" t="s">
        <v>2614</v>
      </c>
    </row>
    <row r="257" s="2" customFormat="1" ht="14.4" customHeight="1">
      <c r="A257" s="35"/>
      <c r="B257" s="36"/>
      <c r="C257" s="215" t="s">
        <v>608</v>
      </c>
      <c r="D257" s="215" t="s">
        <v>169</v>
      </c>
      <c r="E257" s="216" t="s">
        <v>2615</v>
      </c>
      <c r="F257" s="217" t="s">
        <v>2616</v>
      </c>
      <c r="G257" s="218" t="s">
        <v>1146</v>
      </c>
      <c r="H257" s="219">
        <v>1</v>
      </c>
      <c r="I257" s="220"/>
      <c r="J257" s="221">
        <f>ROUND(I257*H257,2)</f>
        <v>0</v>
      </c>
      <c r="K257" s="217" t="s">
        <v>173</v>
      </c>
      <c r="L257" s="41"/>
      <c r="M257" s="222" t="s">
        <v>1</v>
      </c>
      <c r="N257" s="223" t="s">
        <v>42</v>
      </c>
      <c r="O257" s="88"/>
      <c r="P257" s="224">
        <f>O257*H257</f>
        <v>0</v>
      </c>
      <c r="Q257" s="224">
        <v>0.014749999999999999</v>
      </c>
      <c r="R257" s="224">
        <f>Q257*H257</f>
        <v>0.014749999999999999</v>
      </c>
      <c r="S257" s="224">
        <v>0</v>
      </c>
      <c r="T257" s="22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6" t="s">
        <v>233</v>
      </c>
      <c r="AT257" s="226" t="s">
        <v>169</v>
      </c>
      <c r="AU257" s="226" t="s">
        <v>87</v>
      </c>
      <c r="AY257" s="14" t="s">
        <v>167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4" t="s">
        <v>85</v>
      </c>
      <c r="BK257" s="227">
        <f>ROUND(I257*H257,2)</f>
        <v>0</v>
      </c>
      <c r="BL257" s="14" t="s">
        <v>233</v>
      </c>
      <c r="BM257" s="226" t="s">
        <v>2617</v>
      </c>
    </row>
    <row r="258" s="2" customFormat="1" ht="14.4" customHeight="1">
      <c r="A258" s="35"/>
      <c r="B258" s="36"/>
      <c r="C258" s="215" t="s">
        <v>612</v>
      </c>
      <c r="D258" s="215" t="s">
        <v>169</v>
      </c>
      <c r="E258" s="216" t="s">
        <v>2618</v>
      </c>
      <c r="F258" s="217" t="s">
        <v>2619</v>
      </c>
      <c r="G258" s="218" t="s">
        <v>1146</v>
      </c>
      <c r="H258" s="219">
        <v>1</v>
      </c>
      <c r="I258" s="220"/>
      <c r="J258" s="221">
        <f>ROUND(I258*H258,2)</f>
        <v>0</v>
      </c>
      <c r="K258" s="217" t="s">
        <v>173</v>
      </c>
      <c r="L258" s="41"/>
      <c r="M258" s="222" t="s">
        <v>1</v>
      </c>
      <c r="N258" s="223" t="s">
        <v>42</v>
      </c>
      <c r="O258" s="88"/>
      <c r="P258" s="224">
        <f>O258*H258</f>
        <v>0</v>
      </c>
      <c r="Q258" s="224">
        <v>0.00172</v>
      </c>
      <c r="R258" s="224">
        <f>Q258*H258</f>
        <v>0.00172</v>
      </c>
      <c r="S258" s="224">
        <v>0</v>
      </c>
      <c r="T258" s="22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6" t="s">
        <v>233</v>
      </c>
      <c r="AT258" s="226" t="s">
        <v>169</v>
      </c>
      <c r="AU258" s="226" t="s">
        <v>87</v>
      </c>
      <c r="AY258" s="14" t="s">
        <v>167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4" t="s">
        <v>85</v>
      </c>
      <c r="BK258" s="227">
        <f>ROUND(I258*H258,2)</f>
        <v>0</v>
      </c>
      <c r="BL258" s="14" t="s">
        <v>233</v>
      </c>
      <c r="BM258" s="226" t="s">
        <v>2620</v>
      </c>
    </row>
    <row r="259" s="2" customFormat="1" ht="14.4" customHeight="1">
      <c r="A259" s="35"/>
      <c r="B259" s="36"/>
      <c r="C259" s="215" t="s">
        <v>616</v>
      </c>
      <c r="D259" s="215" t="s">
        <v>169</v>
      </c>
      <c r="E259" s="216" t="s">
        <v>2621</v>
      </c>
      <c r="F259" s="217" t="s">
        <v>2622</v>
      </c>
      <c r="G259" s="218" t="s">
        <v>1146</v>
      </c>
      <c r="H259" s="219">
        <v>1</v>
      </c>
      <c r="I259" s="220"/>
      <c r="J259" s="221">
        <f>ROUND(I259*H259,2)</f>
        <v>0</v>
      </c>
      <c r="K259" s="217" t="s">
        <v>173</v>
      </c>
      <c r="L259" s="41"/>
      <c r="M259" s="222" t="s">
        <v>1</v>
      </c>
      <c r="N259" s="223" t="s">
        <v>42</v>
      </c>
      <c r="O259" s="88"/>
      <c r="P259" s="224">
        <f>O259*H259</f>
        <v>0</v>
      </c>
      <c r="Q259" s="224">
        <v>0.0018</v>
      </c>
      <c r="R259" s="224">
        <f>Q259*H259</f>
        <v>0.0018</v>
      </c>
      <c r="S259" s="224">
        <v>0</v>
      </c>
      <c r="T259" s="22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6" t="s">
        <v>233</v>
      </c>
      <c r="AT259" s="226" t="s">
        <v>169</v>
      </c>
      <c r="AU259" s="226" t="s">
        <v>87</v>
      </c>
      <c r="AY259" s="14" t="s">
        <v>167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4" t="s">
        <v>85</v>
      </c>
      <c r="BK259" s="227">
        <f>ROUND(I259*H259,2)</f>
        <v>0</v>
      </c>
      <c r="BL259" s="14" t="s">
        <v>233</v>
      </c>
      <c r="BM259" s="226" t="s">
        <v>2623</v>
      </c>
    </row>
    <row r="260" s="2" customFormat="1" ht="14.4" customHeight="1">
      <c r="A260" s="35"/>
      <c r="B260" s="36"/>
      <c r="C260" s="215" t="s">
        <v>620</v>
      </c>
      <c r="D260" s="215" t="s">
        <v>169</v>
      </c>
      <c r="E260" s="216" t="s">
        <v>2624</v>
      </c>
      <c r="F260" s="217" t="s">
        <v>2625</v>
      </c>
      <c r="G260" s="218" t="s">
        <v>1146</v>
      </c>
      <c r="H260" s="219">
        <v>1</v>
      </c>
      <c r="I260" s="220"/>
      <c r="J260" s="221">
        <f>ROUND(I260*H260,2)</f>
        <v>0</v>
      </c>
      <c r="K260" s="217" t="s">
        <v>173</v>
      </c>
      <c r="L260" s="41"/>
      <c r="M260" s="222" t="s">
        <v>1</v>
      </c>
      <c r="N260" s="223" t="s">
        <v>42</v>
      </c>
      <c r="O260" s="88"/>
      <c r="P260" s="224">
        <f>O260*H260</f>
        <v>0</v>
      </c>
      <c r="Q260" s="224">
        <v>0.0018400000000000001</v>
      </c>
      <c r="R260" s="224">
        <f>Q260*H260</f>
        <v>0.0018400000000000001</v>
      </c>
      <c r="S260" s="224">
        <v>0</v>
      </c>
      <c r="T260" s="22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6" t="s">
        <v>233</v>
      </c>
      <c r="AT260" s="226" t="s">
        <v>169</v>
      </c>
      <c r="AU260" s="226" t="s">
        <v>87</v>
      </c>
      <c r="AY260" s="14" t="s">
        <v>167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4" t="s">
        <v>85</v>
      </c>
      <c r="BK260" s="227">
        <f>ROUND(I260*H260,2)</f>
        <v>0</v>
      </c>
      <c r="BL260" s="14" t="s">
        <v>233</v>
      </c>
      <c r="BM260" s="226" t="s">
        <v>2626</v>
      </c>
    </row>
    <row r="261" s="2" customFormat="1" ht="14.4" customHeight="1">
      <c r="A261" s="35"/>
      <c r="B261" s="36"/>
      <c r="C261" s="228" t="s">
        <v>624</v>
      </c>
      <c r="D261" s="228" t="s">
        <v>225</v>
      </c>
      <c r="E261" s="229" t="s">
        <v>2627</v>
      </c>
      <c r="F261" s="230" t="s">
        <v>2628</v>
      </c>
      <c r="G261" s="231" t="s">
        <v>321</v>
      </c>
      <c r="H261" s="232">
        <v>1</v>
      </c>
      <c r="I261" s="233"/>
      <c r="J261" s="234">
        <f>ROUND(I261*H261,2)</f>
        <v>0</v>
      </c>
      <c r="K261" s="230" t="s">
        <v>1</v>
      </c>
      <c r="L261" s="235"/>
      <c r="M261" s="236" t="s">
        <v>1</v>
      </c>
      <c r="N261" s="237" t="s">
        <v>42</v>
      </c>
      <c r="O261" s="88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297</v>
      </c>
      <c r="AT261" s="226" t="s">
        <v>225</v>
      </c>
      <c r="AU261" s="226" t="s">
        <v>87</v>
      </c>
      <c r="AY261" s="14" t="s">
        <v>167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4" t="s">
        <v>85</v>
      </c>
      <c r="BK261" s="227">
        <f>ROUND(I261*H261,2)</f>
        <v>0</v>
      </c>
      <c r="BL261" s="14" t="s">
        <v>233</v>
      </c>
      <c r="BM261" s="226" t="s">
        <v>2629</v>
      </c>
    </row>
    <row r="262" s="2" customFormat="1" ht="14.4" customHeight="1">
      <c r="A262" s="35"/>
      <c r="B262" s="36"/>
      <c r="C262" s="215" t="s">
        <v>628</v>
      </c>
      <c r="D262" s="215" t="s">
        <v>169</v>
      </c>
      <c r="E262" s="216" t="s">
        <v>2630</v>
      </c>
      <c r="F262" s="217" t="s">
        <v>2631</v>
      </c>
      <c r="G262" s="218" t="s">
        <v>321</v>
      </c>
      <c r="H262" s="219">
        <v>3</v>
      </c>
      <c r="I262" s="220"/>
      <c r="J262" s="221">
        <f>ROUND(I262*H262,2)</f>
        <v>0</v>
      </c>
      <c r="K262" s="217" t="s">
        <v>173</v>
      </c>
      <c r="L262" s="41"/>
      <c r="M262" s="222" t="s">
        <v>1</v>
      </c>
      <c r="N262" s="223" t="s">
        <v>42</v>
      </c>
      <c r="O262" s="88"/>
      <c r="P262" s="224">
        <f>O262*H262</f>
        <v>0</v>
      </c>
      <c r="Q262" s="224">
        <v>0.00036999999999999999</v>
      </c>
      <c r="R262" s="224">
        <f>Q262*H262</f>
        <v>0.0011099999999999999</v>
      </c>
      <c r="S262" s="224">
        <v>0</v>
      </c>
      <c r="T262" s="22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6" t="s">
        <v>233</v>
      </c>
      <c r="AT262" s="226" t="s">
        <v>169</v>
      </c>
      <c r="AU262" s="226" t="s">
        <v>87</v>
      </c>
      <c r="AY262" s="14" t="s">
        <v>167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4" t="s">
        <v>85</v>
      </c>
      <c r="BK262" s="227">
        <f>ROUND(I262*H262,2)</f>
        <v>0</v>
      </c>
      <c r="BL262" s="14" t="s">
        <v>233</v>
      </c>
      <c r="BM262" s="226" t="s">
        <v>2632</v>
      </c>
    </row>
    <row r="263" s="2" customFormat="1" ht="14.4" customHeight="1">
      <c r="A263" s="35"/>
      <c r="B263" s="36"/>
      <c r="C263" s="215" t="s">
        <v>632</v>
      </c>
      <c r="D263" s="215" t="s">
        <v>169</v>
      </c>
      <c r="E263" s="216" t="s">
        <v>2633</v>
      </c>
      <c r="F263" s="217" t="s">
        <v>2634</v>
      </c>
      <c r="G263" s="218" t="s">
        <v>1146</v>
      </c>
      <c r="H263" s="219">
        <v>2</v>
      </c>
      <c r="I263" s="220"/>
      <c r="J263" s="221">
        <f>ROUND(I263*H263,2)</f>
        <v>0</v>
      </c>
      <c r="K263" s="217" t="s">
        <v>1</v>
      </c>
      <c r="L263" s="41"/>
      <c r="M263" s="222" t="s">
        <v>1</v>
      </c>
      <c r="N263" s="223" t="s">
        <v>42</v>
      </c>
      <c r="O263" s="88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6" t="s">
        <v>233</v>
      </c>
      <c r="AT263" s="226" t="s">
        <v>169</v>
      </c>
      <c r="AU263" s="226" t="s">
        <v>87</v>
      </c>
      <c r="AY263" s="14" t="s">
        <v>167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4" t="s">
        <v>85</v>
      </c>
      <c r="BK263" s="227">
        <f>ROUND(I263*H263,2)</f>
        <v>0</v>
      </c>
      <c r="BL263" s="14" t="s">
        <v>233</v>
      </c>
      <c r="BM263" s="226" t="s">
        <v>2635</v>
      </c>
    </row>
    <row r="264" s="2" customFormat="1" ht="14.4" customHeight="1">
      <c r="A264" s="35"/>
      <c r="B264" s="36"/>
      <c r="C264" s="215" t="s">
        <v>636</v>
      </c>
      <c r="D264" s="215" t="s">
        <v>169</v>
      </c>
      <c r="E264" s="216" t="s">
        <v>2636</v>
      </c>
      <c r="F264" s="217" t="s">
        <v>2637</v>
      </c>
      <c r="G264" s="218" t="s">
        <v>1146</v>
      </c>
      <c r="H264" s="219">
        <v>5</v>
      </c>
      <c r="I264" s="220"/>
      <c r="J264" s="221">
        <f>ROUND(I264*H264,2)</f>
        <v>0</v>
      </c>
      <c r="K264" s="217" t="s">
        <v>173</v>
      </c>
      <c r="L264" s="41"/>
      <c r="M264" s="222" t="s">
        <v>1</v>
      </c>
      <c r="N264" s="223" t="s">
        <v>42</v>
      </c>
      <c r="O264" s="88"/>
      <c r="P264" s="224">
        <f>O264*H264</f>
        <v>0</v>
      </c>
      <c r="Q264" s="224">
        <v>0</v>
      </c>
      <c r="R264" s="224">
        <f>Q264*H264</f>
        <v>0</v>
      </c>
      <c r="S264" s="224">
        <v>0.019460000000000002</v>
      </c>
      <c r="T264" s="225">
        <f>S264*H264</f>
        <v>0.097300000000000011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6" t="s">
        <v>233</v>
      </c>
      <c r="AT264" s="226" t="s">
        <v>169</v>
      </c>
      <c r="AU264" s="226" t="s">
        <v>87</v>
      </c>
      <c r="AY264" s="14" t="s">
        <v>167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4" t="s">
        <v>85</v>
      </c>
      <c r="BK264" s="227">
        <f>ROUND(I264*H264,2)</f>
        <v>0</v>
      </c>
      <c r="BL264" s="14" t="s">
        <v>233</v>
      </c>
      <c r="BM264" s="226" t="s">
        <v>2638</v>
      </c>
    </row>
    <row r="265" s="2" customFormat="1" ht="14.4" customHeight="1">
      <c r="A265" s="35"/>
      <c r="B265" s="36"/>
      <c r="C265" s="215" t="s">
        <v>640</v>
      </c>
      <c r="D265" s="215" t="s">
        <v>169</v>
      </c>
      <c r="E265" s="216" t="s">
        <v>2639</v>
      </c>
      <c r="F265" s="217" t="s">
        <v>2640</v>
      </c>
      <c r="G265" s="218" t="s">
        <v>1146</v>
      </c>
      <c r="H265" s="219">
        <v>11</v>
      </c>
      <c r="I265" s="220"/>
      <c r="J265" s="221">
        <f>ROUND(I265*H265,2)</f>
        <v>0</v>
      </c>
      <c r="K265" s="217" t="s">
        <v>173</v>
      </c>
      <c r="L265" s="41"/>
      <c r="M265" s="222" t="s">
        <v>1</v>
      </c>
      <c r="N265" s="223" t="s">
        <v>42</v>
      </c>
      <c r="O265" s="88"/>
      <c r="P265" s="224">
        <f>O265*H265</f>
        <v>0</v>
      </c>
      <c r="Q265" s="224">
        <v>0.017729999999999999</v>
      </c>
      <c r="R265" s="224">
        <f>Q265*H265</f>
        <v>0.19502999999999998</v>
      </c>
      <c r="S265" s="224">
        <v>0</v>
      </c>
      <c r="T265" s="22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6" t="s">
        <v>233</v>
      </c>
      <c r="AT265" s="226" t="s">
        <v>169</v>
      </c>
      <c r="AU265" s="226" t="s">
        <v>87</v>
      </c>
      <c r="AY265" s="14" t="s">
        <v>167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4" t="s">
        <v>85</v>
      </c>
      <c r="BK265" s="227">
        <f>ROUND(I265*H265,2)</f>
        <v>0</v>
      </c>
      <c r="BL265" s="14" t="s">
        <v>233</v>
      </c>
      <c r="BM265" s="226" t="s">
        <v>2641</v>
      </c>
    </row>
    <row r="266" s="2" customFormat="1" ht="14.4" customHeight="1">
      <c r="A266" s="35"/>
      <c r="B266" s="36"/>
      <c r="C266" s="215" t="s">
        <v>644</v>
      </c>
      <c r="D266" s="215" t="s">
        <v>169</v>
      </c>
      <c r="E266" s="216" t="s">
        <v>2642</v>
      </c>
      <c r="F266" s="217" t="s">
        <v>2643</v>
      </c>
      <c r="G266" s="218" t="s">
        <v>1146</v>
      </c>
      <c r="H266" s="219">
        <v>2</v>
      </c>
      <c r="I266" s="220"/>
      <c r="J266" s="221">
        <f>ROUND(I266*H266,2)</f>
        <v>0</v>
      </c>
      <c r="K266" s="217" t="s">
        <v>173</v>
      </c>
      <c r="L266" s="41"/>
      <c r="M266" s="222" t="s">
        <v>1</v>
      </c>
      <c r="N266" s="223" t="s">
        <v>42</v>
      </c>
      <c r="O266" s="88"/>
      <c r="P266" s="224">
        <f>O266*H266</f>
        <v>0</v>
      </c>
      <c r="Q266" s="224">
        <v>0.019210000000000001</v>
      </c>
      <c r="R266" s="224">
        <f>Q266*H266</f>
        <v>0.038420000000000003</v>
      </c>
      <c r="S266" s="224">
        <v>0</v>
      </c>
      <c r="T266" s="22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6" t="s">
        <v>233</v>
      </c>
      <c r="AT266" s="226" t="s">
        <v>169</v>
      </c>
      <c r="AU266" s="226" t="s">
        <v>87</v>
      </c>
      <c r="AY266" s="14" t="s">
        <v>167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4" t="s">
        <v>85</v>
      </c>
      <c r="BK266" s="227">
        <f>ROUND(I266*H266,2)</f>
        <v>0</v>
      </c>
      <c r="BL266" s="14" t="s">
        <v>233</v>
      </c>
      <c r="BM266" s="226" t="s">
        <v>2644</v>
      </c>
    </row>
    <row r="267" s="2" customFormat="1" ht="14.4" customHeight="1">
      <c r="A267" s="35"/>
      <c r="B267" s="36"/>
      <c r="C267" s="215" t="s">
        <v>648</v>
      </c>
      <c r="D267" s="215" t="s">
        <v>169</v>
      </c>
      <c r="E267" s="216" t="s">
        <v>2645</v>
      </c>
      <c r="F267" s="217" t="s">
        <v>2646</v>
      </c>
      <c r="G267" s="218" t="s">
        <v>1146</v>
      </c>
      <c r="H267" s="219">
        <v>29</v>
      </c>
      <c r="I267" s="220"/>
      <c r="J267" s="221">
        <f>ROUND(I267*H267,2)</f>
        <v>0</v>
      </c>
      <c r="K267" s="217" t="s">
        <v>173</v>
      </c>
      <c r="L267" s="41"/>
      <c r="M267" s="222" t="s">
        <v>1</v>
      </c>
      <c r="N267" s="223" t="s">
        <v>42</v>
      </c>
      <c r="O267" s="88"/>
      <c r="P267" s="224">
        <f>O267*H267</f>
        <v>0</v>
      </c>
      <c r="Q267" s="224">
        <v>0.00024000000000000001</v>
      </c>
      <c r="R267" s="224">
        <f>Q267*H267</f>
        <v>0.00696</v>
      </c>
      <c r="S267" s="224">
        <v>0</v>
      </c>
      <c r="T267" s="22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6" t="s">
        <v>233</v>
      </c>
      <c r="AT267" s="226" t="s">
        <v>169</v>
      </c>
      <c r="AU267" s="226" t="s">
        <v>87</v>
      </c>
      <c r="AY267" s="14" t="s">
        <v>167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4" t="s">
        <v>85</v>
      </c>
      <c r="BK267" s="227">
        <f>ROUND(I267*H267,2)</f>
        <v>0</v>
      </c>
      <c r="BL267" s="14" t="s">
        <v>233</v>
      </c>
      <c r="BM267" s="226" t="s">
        <v>2647</v>
      </c>
    </row>
    <row r="268" s="2" customFormat="1" ht="14.4" customHeight="1">
      <c r="A268" s="35"/>
      <c r="B268" s="36"/>
      <c r="C268" s="215" t="s">
        <v>652</v>
      </c>
      <c r="D268" s="215" t="s">
        <v>169</v>
      </c>
      <c r="E268" s="216" t="s">
        <v>2648</v>
      </c>
      <c r="F268" s="217" t="s">
        <v>2649</v>
      </c>
      <c r="G268" s="218" t="s">
        <v>1146</v>
      </c>
      <c r="H268" s="219">
        <v>5</v>
      </c>
      <c r="I268" s="220"/>
      <c r="J268" s="221">
        <f>ROUND(I268*H268,2)</f>
        <v>0</v>
      </c>
      <c r="K268" s="217" t="s">
        <v>173</v>
      </c>
      <c r="L268" s="41"/>
      <c r="M268" s="222" t="s">
        <v>1</v>
      </c>
      <c r="N268" s="223" t="s">
        <v>42</v>
      </c>
      <c r="O268" s="88"/>
      <c r="P268" s="224">
        <f>O268*H268</f>
        <v>0</v>
      </c>
      <c r="Q268" s="224">
        <v>0</v>
      </c>
      <c r="R268" s="224">
        <f>Q268*H268</f>
        <v>0</v>
      </c>
      <c r="S268" s="224">
        <v>0.00156</v>
      </c>
      <c r="T268" s="225">
        <f>S268*H268</f>
        <v>0.0077999999999999996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6" t="s">
        <v>233</v>
      </c>
      <c r="AT268" s="226" t="s">
        <v>169</v>
      </c>
      <c r="AU268" s="226" t="s">
        <v>87</v>
      </c>
      <c r="AY268" s="14" t="s">
        <v>167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4" t="s">
        <v>85</v>
      </c>
      <c r="BK268" s="227">
        <f>ROUND(I268*H268,2)</f>
        <v>0</v>
      </c>
      <c r="BL268" s="14" t="s">
        <v>233</v>
      </c>
      <c r="BM268" s="226" t="s">
        <v>2650</v>
      </c>
    </row>
    <row r="269" s="2" customFormat="1" ht="14.4" customHeight="1">
      <c r="A269" s="35"/>
      <c r="B269" s="36"/>
      <c r="C269" s="215" t="s">
        <v>656</v>
      </c>
      <c r="D269" s="215" t="s">
        <v>169</v>
      </c>
      <c r="E269" s="216" t="s">
        <v>2651</v>
      </c>
      <c r="F269" s="217" t="s">
        <v>2652</v>
      </c>
      <c r="G269" s="218" t="s">
        <v>1146</v>
      </c>
      <c r="H269" s="219">
        <v>11</v>
      </c>
      <c r="I269" s="220"/>
      <c r="J269" s="221">
        <f>ROUND(I269*H269,2)</f>
        <v>0</v>
      </c>
      <c r="K269" s="217" t="s">
        <v>173</v>
      </c>
      <c r="L269" s="41"/>
      <c r="M269" s="222" t="s">
        <v>1</v>
      </c>
      <c r="N269" s="223" t="s">
        <v>42</v>
      </c>
      <c r="O269" s="88"/>
      <c r="P269" s="224">
        <f>O269*H269</f>
        <v>0</v>
      </c>
      <c r="Q269" s="224">
        <v>0.0018400000000000001</v>
      </c>
      <c r="R269" s="224">
        <f>Q269*H269</f>
        <v>0.020240000000000001</v>
      </c>
      <c r="S269" s="224">
        <v>0</v>
      </c>
      <c r="T269" s="22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6" t="s">
        <v>233</v>
      </c>
      <c r="AT269" s="226" t="s">
        <v>169</v>
      </c>
      <c r="AU269" s="226" t="s">
        <v>87</v>
      </c>
      <c r="AY269" s="14" t="s">
        <v>167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4" t="s">
        <v>85</v>
      </c>
      <c r="BK269" s="227">
        <f>ROUND(I269*H269,2)</f>
        <v>0</v>
      </c>
      <c r="BL269" s="14" t="s">
        <v>233</v>
      </c>
      <c r="BM269" s="226" t="s">
        <v>2653</v>
      </c>
    </row>
    <row r="270" s="2" customFormat="1" ht="14.4" customHeight="1">
      <c r="A270" s="35"/>
      <c r="B270" s="36"/>
      <c r="C270" s="215" t="s">
        <v>660</v>
      </c>
      <c r="D270" s="215" t="s">
        <v>169</v>
      </c>
      <c r="E270" s="216" t="s">
        <v>2654</v>
      </c>
      <c r="F270" s="217" t="s">
        <v>2655</v>
      </c>
      <c r="G270" s="218" t="s">
        <v>321</v>
      </c>
      <c r="H270" s="219">
        <v>2</v>
      </c>
      <c r="I270" s="220"/>
      <c r="J270" s="221">
        <f>ROUND(I270*H270,2)</f>
        <v>0</v>
      </c>
      <c r="K270" s="217" t="s">
        <v>173</v>
      </c>
      <c r="L270" s="41"/>
      <c r="M270" s="222" t="s">
        <v>1</v>
      </c>
      <c r="N270" s="223" t="s">
        <v>42</v>
      </c>
      <c r="O270" s="88"/>
      <c r="P270" s="224">
        <f>O270*H270</f>
        <v>0</v>
      </c>
      <c r="Q270" s="224">
        <v>4.0000000000000003E-05</v>
      </c>
      <c r="R270" s="224">
        <f>Q270*H270</f>
        <v>8.0000000000000007E-05</v>
      </c>
      <c r="S270" s="224">
        <v>0</v>
      </c>
      <c r="T270" s="22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6" t="s">
        <v>233</v>
      </c>
      <c r="AT270" s="226" t="s">
        <v>169</v>
      </c>
      <c r="AU270" s="226" t="s">
        <v>87</v>
      </c>
      <c r="AY270" s="14" t="s">
        <v>167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4" t="s">
        <v>85</v>
      </c>
      <c r="BK270" s="227">
        <f>ROUND(I270*H270,2)</f>
        <v>0</v>
      </c>
      <c r="BL270" s="14" t="s">
        <v>233</v>
      </c>
      <c r="BM270" s="226" t="s">
        <v>2656</v>
      </c>
    </row>
    <row r="271" s="2" customFormat="1" ht="14.4" customHeight="1">
      <c r="A271" s="35"/>
      <c r="B271" s="36"/>
      <c r="C271" s="228" t="s">
        <v>665</v>
      </c>
      <c r="D271" s="228" t="s">
        <v>225</v>
      </c>
      <c r="E271" s="229" t="s">
        <v>2657</v>
      </c>
      <c r="F271" s="230" t="s">
        <v>2658</v>
      </c>
      <c r="G271" s="231" t="s">
        <v>321</v>
      </c>
      <c r="H271" s="232">
        <v>2</v>
      </c>
      <c r="I271" s="233"/>
      <c r="J271" s="234">
        <f>ROUND(I271*H271,2)</f>
        <v>0</v>
      </c>
      <c r="K271" s="230" t="s">
        <v>173</v>
      </c>
      <c r="L271" s="235"/>
      <c r="M271" s="236" t="s">
        <v>1</v>
      </c>
      <c r="N271" s="237" t="s">
        <v>42</v>
      </c>
      <c r="O271" s="88"/>
      <c r="P271" s="224">
        <f>O271*H271</f>
        <v>0</v>
      </c>
      <c r="Q271" s="224">
        <v>0.0015200000000000001</v>
      </c>
      <c r="R271" s="224">
        <f>Q271*H271</f>
        <v>0.0030400000000000002</v>
      </c>
      <c r="S271" s="224">
        <v>0</v>
      </c>
      <c r="T271" s="22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6" t="s">
        <v>297</v>
      </c>
      <c r="AT271" s="226" t="s">
        <v>225</v>
      </c>
      <c r="AU271" s="226" t="s">
        <v>87</v>
      </c>
      <c r="AY271" s="14" t="s">
        <v>167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4" t="s">
        <v>85</v>
      </c>
      <c r="BK271" s="227">
        <f>ROUND(I271*H271,2)</f>
        <v>0</v>
      </c>
      <c r="BL271" s="14" t="s">
        <v>233</v>
      </c>
      <c r="BM271" s="226" t="s">
        <v>2659</v>
      </c>
    </row>
    <row r="272" s="2" customFormat="1" ht="14.4" customHeight="1">
      <c r="A272" s="35"/>
      <c r="B272" s="36"/>
      <c r="C272" s="215" t="s">
        <v>669</v>
      </c>
      <c r="D272" s="215" t="s">
        <v>169</v>
      </c>
      <c r="E272" s="216" t="s">
        <v>2660</v>
      </c>
      <c r="F272" s="217" t="s">
        <v>2661</v>
      </c>
      <c r="G272" s="218" t="s">
        <v>228</v>
      </c>
      <c r="H272" s="219">
        <v>0.48999999999999999</v>
      </c>
      <c r="I272" s="220"/>
      <c r="J272" s="221">
        <f>ROUND(I272*H272,2)</f>
        <v>0</v>
      </c>
      <c r="K272" s="217" t="s">
        <v>173</v>
      </c>
      <c r="L272" s="41"/>
      <c r="M272" s="222" t="s">
        <v>1</v>
      </c>
      <c r="N272" s="223" t="s">
        <v>42</v>
      </c>
      <c r="O272" s="88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6" t="s">
        <v>233</v>
      </c>
      <c r="AT272" s="226" t="s">
        <v>169</v>
      </c>
      <c r="AU272" s="226" t="s">
        <v>87</v>
      </c>
      <c r="AY272" s="14" t="s">
        <v>167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4" t="s">
        <v>85</v>
      </c>
      <c r="BK272" s="227">
        <f>ROUND(I272*H272,2)</f>
        <v>0</v>
      </c>
      <c r="BL272" s="14" t="s">
        <v>233</v>
      </c>
      <c r="BM272" s="226" t="s">
        <v>2662</v>
      </c>
    </row>
    <row r="273" s="12" customFormat="1" ht="22.8" customHeight="1">
      <c r="A273" s="12"/>
      <c r="B273" s="199"/>
      <c r="C273" s="200"/>
      <c r="D273" s="201" t="s">
        <v>76</v>
      </c>
      <c r="E273" s="213" t="s">
        <v>2663</v>
      </c>
      <c r="F273" s="213" t="s">
        <v>2664</v>
      </c>
      <c r="G273" s="200"/>
      <c r="H273" s="200"/>
      <c r="I273" s="203"/>
      <c r="J273" s="214">
        <f>BK273</f>
        <v>0</v>
      </c>
      <c r="K273" s="200"/>
      <c r="L273" s="205"/>
      <c r="M273" s="206"/>
      <c r="N273" s="207"/>
      <c r="O273" s="207"/>
      <c r="P273" s="208">
        <f>SUM(P274:P281)</f>
        <v>0</v>
      </c>
      <c r="Q273" s="207"/>
      <c r="R273" s="208">
        <f>SUM(R274:R281)</f>
        <v>0.34094999999999998</v>
      </c>
      <c r="S273" s="207"/>
      <c r="T273" s="209">
        <f>SUM(T274:T281)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87</v>
      </c>
      <c r="AT273" s="211" t="s">
        <v>76</v>
      </c>
      <c r="AU273" s="211" t="s">
        <v>85</v>
      </c>
      <c r="AY273" s="210" t="s">
        <v>167</v>
      </c>
      <c r="BK273" s="212">
        <f>SUM(BK274:BK281)</f>
        <v>0</v>
      </c>
    </row>
    <row r="274" s="2" customFormat="1" ht="19.8" customHeight="1">
      <c r="A274" s="35"/>
      <c r="B274" s="36"/>
      <c r="C274" s="215" t="s">
        <v>673</v>
      </c>
      <c r="D274" s="215" t="s">
        <v>169</v>
      </c>
      <c r="E274" s="216" t="s">
        <v>2665</v>
      </c>
      <c r="F274" s="217" t="s">
        <v>2666</v>
      </c>
      <c r="G274" s="218" t="s">
        <v>1146</v>
      </c>
      <c r="H274" s="219">
        <v>10</v>
      </c>
      <c r="I274" s="220"/>
      <c r="J274" s="221">
        <f>ROUND(I274*H274,2)</f>
        <v>0</v>
      </c>
      <c r="K274" s="217" t="s">
        <v>173</v>
      </c>
      <c r="L274" s="41"/>
      <c r="M274" s="222" t="s">
        <v>1</v>
      </c>
      <c r="N274" s="223" t="s">
        <v>42</v>
      </c>
      <c r="O274" s="88"/>
      <c r="P274" s="224">
        <f>O274*H274</f>
        <v>0</v>
      </c>
      <c r="Q274" s="224">
        <v>0.012</v>
      </c>
      <c r="R274" s="224">
        <f>Q274*H274</f>
        <v>0.12</v>
      </c>
      <c r="S274" s="224">
        <v>0</v>
      </c>
      <c r="T274" s="22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6" t="s">
        <v>233</v>
      </c>
      <c r="AT274" s="226" t="s">
        <v>169</v>
      </c>
      <c r="AU274" s="226" t="s">
        <v>87</v>
      </c>
      <c r="AY274" s="14" t="s">
        <v>167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4" t="s">
        <v>85</v>
      </c>
      <c r="BK274" s="227">
        <f>ROUND(I274*H274,2)</f>
        <v>0</v>
      </c>
      <c r="BL274" s="14" t="s">
        <v>233</v>
      </c>
      <c r="BM274" s="226" t="s">
        <v>2667</v>
      </c>
    </row>
    <row r="275" s="2" customFormat="1" ht="19.8" customHeight="1">
      <c r="A275" s="35"/>
      <c r="B275" s="36"/>
      <c r="C275" s="215" t="s">
        <v>677</v>
      </c>
      <c r="D275" s="215" t="s">
        <v>169</v>
      </c>
      <c r="E275" s="216" t="s">
        <v>2668</v>
      </c>
      <c r="F275" s="217" t="s">
        <v>2669</v>
      </c>
      <c r="G275" s="218" t="s">
        <v>1146</v>
      </c>
      <c r="H275" s="219">
        <v>2</v>
      </c>
      <c r="I275" s="220"/>
      <c r="J275" s="221">
        <f>ROUND(I275*H275,2)</f>
        <v>0</v>
      </c>
      <c r="K275" s="217" t="s">
        <v>173</v>
      </c>
      <c r="L275" s="41"/>
      <c r="M275" s="222" t="s">
        <v>1</v>
      </c>
      <c r="N275" s="223" t="s">
        <v>42</v>
      </c>
      <c r="O275" s="88"/>
      <c r="P275" s="224">
        <f>O275*H275</f>
        <v>0</v>
      </c>
      <c r="Q275" s="224">
        <v>0.012</v>
      </c>
      <c r="R275" s="224">
        <f>Q275*H275</f>
        <v>0.024</v>
      </c>
      <c r="S275" s="224">
        <v>0</v>
      </c>
      <c r="T275" s="22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6" t="s">
        <v>233</v>
      </c>
      <c r="AT275" s="226" t="s">
        <v>169</v>
      </c>
      <c r="AU275" s="226" t="s">
        <v>87</v>
      </c>
      <c r="AY275" s="14" t="s">
        <v>167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4" t="s">
        <v>85</v>
      </c>
      <c r="BK275" s="227">
        <f>ROUND(I275*H275,2)</f>
        <v>0</v>
      </c>
      <c r="BL275" s="14" t="s">
        <v>233</v>
      </c>
      <c r="BM275" s="226" t="s">
        <v>2670</v>
      </c>
    </row>
    <row r="276" s="2" customFormat="1" ht="14.4" customHeight="1">
      <c r="A276" s="35"/>
      <c r="B276" s="36"/>
      <c r="C276" s="215" t="s">
        <v>681</v>
      </c>
      <c r="D276" s="215" t="s">
        <v>169</v>
      </c>
      <c r="E276" s="216" t="s">
        <v>2671</v>
      </c>
      <c r="F276" s="217" t="s">
        <v>2672</v>
      </c>
      <c r="G276" s="218" t="s">
        <v>1146</v>
      </c>
      <c r="H276" s="219">
        <v>3</v>
      </c>
      <c r="I276" s="220"/>
      <c r="J276" s="221">
        <f>ROUND(I276*H276,2)</f>
        <v>0</v>
      </c>
      <c r="K276" s="217" t="s">
        <v>173</v>
      </c>
      <c r="L276" s="41"/>
      <c r="M276" s="222" t="s">
        <v>1</v>
      </c>
      <c r="N276" s="223" t="s">
        <v>42</v>
      </c>
      <c r="O276" s="88"/>
      <c r="P276" s="224">
        <f>O276*H276</f>
        <v>0</v>
      </c>
      <c r="Q276" s="224">
        <v>0.015599999999999999</v>
      </c>
      <c r="R276" s="224">
        <f>Q276*H276</f>
        <v>0.046799999999999994</v>
      </c>
      <c r="S276" s="224">
        <v>0</v>
      </c>
      <c r="T276" s="22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6" t="s">
        <v>233</v>
      </c>
      <c r="AT276" s="226" t="s">
        <v>169</v>
      </c>
      <c r="AU276" s="226" t="s">
        <v>87</v>
      </c>
      <c r="AY276" s="14" t="s">
        <v>167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4" t="s">
        <v>85</v>
      </c>
      <c r="BK276" s="227">
        <f>ROUND(I276*H276,2)</f>
        <v>0</v>
      </c>
      <c r="BL276" s="14" t="s">
        <v>233</v>
      </c>
      <c r="BM276" s="226" t="s">
        <v>2673</v>
      </c>
    </row>
    <row r="277" s="2" customFormat="1" ht="19.8" customHeight="1">
      <c r="A277" s="35"/>
      <c r="B277" s="36"/>
      <c r="C277" s="215" t="s">
        <v>685</v>
      </c>
      <c r="D277" s="215" t="s">
        <v>169</v>
      </c>
      <c r="E277" s="216" t="s">
        <v>2674</v>
      </c>
      <c r="F277" s="217" t="s">
        <v>2675</v>
      </c>
      <c r="G277" s="218" t="s">
        <v>1146</v>
      </c>
      <c r="H277" s="219">
        <v>6</v>
      </c>
      <c r="I277" s="220"/>
      <c r="J277" s="221">
        <f>ROUND(I277*H277,2)</f>
        <v>0</v>
      </c>
      <c r="K277" s="217" t="s">
        <v>173</v>
      </c>
      <c r="L277" s="41"/>
      <c r="M277" s="222" t="s">
        <v>1</v>
      </c>
      <c r="N277" s="223" t="s">
        <v>42</v>
      </c>
      <c r="O277" s="88"/>
      <c r="P277" s="224">
        <f>O277*H277</f>
        <v>0</v>
      </c>
      <c r="Q277" s="224">
        <v>0.016650000000000002</v>
      </c>
      <c r="R277" s="224">
        <f>Q277*H277</f>
        <v>0.099900000000000017</v>
      </c>
      <c r="S277" s="224">
        <v>0</v>
      </c>
      <c r="T277" s="22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6" t="s">
        <v>233</v>
      </c>
      <c r="AT277" s="226" t="s">
        <v>169</v>
      </c>
      <c r="AU277" s="226" t="s">
        <v>87</v>
      </c>
      <c r="AY277" s="14" t="s">
        <v>167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4" t="s">
        <v>85</v>
      </c>
      <c r="BK277" s="227">
        <f>ROUND(I277*H277,2)</f>
        <v>0</v>
      </c>
      <c r="BL277" s="14" t="s">
        <v>233</v>
      </c>
      <c r="BM277" s="226" t="s">
        <v>2676</v>
      </c>
    </row>
    <row r="278" s="2" customFormat="1" ht="19.8" customHeight="1">
      <c r="A278" s="35"/>
      <c r="B278" s="36"/>
      <c r="C278" s="215" t="s">
        <v>689</v>
      </c>
      <c r="D278" s="215" t="s">
        <v>169</v>
      </c>
      <c r="E278" s="216" t="s">
        <v>2677</v>
      </c>
      <c r="F278" s="217" t="s">
        <v>2678</v>
      </c>
      <c r="G278" s="218" t="s">
        <v>1146</v>
      </c>
      <c r="H278" s="219">
        <v>2</v>
      </c>
      <c r="I278" s="220"/>
      <c r="J278" s="221">
        <f>ROUND(I278*H278,2)</f>
        <v>0</v>
      </c>
      <c r="K278" s="217" t="s">
        <v>173</v>
      </c>
      <c r="L278" s="41"/>
      <c r="M278" s="222" t="s">
        <v>1</v>
      </c>
      <c r="N278" s="223" t="s">
        <v>42</v>
      </c>
      <c r="O278" s="88"/>
      <c r="P278" s="224">
        <f>O278*H278</f>
        <v>0</v>
      </c>
      <c r="Q278" s="224">
        <v>0.017649999999999999</v>
      </c>
      <c r="R278" s="224">
        <f>Q278*H278</f>
        <v>0.035299999999999998</v>
      </c>
      <c r="S278" s="224">
        <v>0</v>
      </c>
      <c r="T278" s="22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6" t="s">
        <v>233</v>
      </c>
      <c r="AT278" s="226" t="s">
        <v>169</v>
      </c>
      <c r="AU278" s="226" t="s">
        <v>87</v>
      </c>
      <c r="AY278" s="14" t="s">
        <v>167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4" t="s">
        <v>85</v>
      </c>
      <c r="BK278" s="227">
        <f>ROUND(I278*H278,2)</f>
        <v>0</v>
      </c>
      <c r="BL278" s="14" t="s">
        <v>233</v>
      </c>
      <c r="BM278" s="226" t="s">
        <v>2679</v>
      </c>
    </row>
    <row r="279" s="2" customFormat="1" ht="14.4" customHeight="1">
      <c r="A279" s="35"/>
      <c r="B279" s="36"/>
      <c r="C279" s="215" t="s">
        <v>693</v>
      </c>
      <c r="D279" s="215" t="s">
        <v>169</v>
      </c>
      <c r="E279" s="216" t="s">
        <v>2680</v>
      </c>
      <c r="F279" s="217" t="s">
        <v>2681</v>
      </c>
      <c r="G279" s="218" t="s">
        <v>1146</v>
      </c>
      <c r="H279" s="219">
        <v>23</v>
      </c>
      <c r="I279" s="220"/>
      <c r="J279" s="221">
        <f>ROUND(I279*H279,2)</f>
        <v>0</v>
      </c>
      <c r="K279" s="217" t="s">
        <v>173</v>
      </c>
      <c r="L279" s="41"/>
      <c r="M279" s="222" t="s">
        <v>1</v>
      </c>
      <c r="N279" s="223" t="s">
        <v>42</v>
      </c>
      <c r="O279" s="88"/>
      <c r="P279" s="224">
        <f>O279*H279</f>
        <v>0</v>
      </c>
      <c r="Q279" s="224">
        <v>0.00014999999999999999</v>
      </c>
      <c r="R279" s="224">
        <f>Q279*H279</f>
        <v>0.0034499999999999995</v>
      </c>
      <c r="S279" s="224">
        <v>0</v>
      </c>
      <c r="T279" s="22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6" t="s">
        <v>233</v>
      </c>
      <c r="AT279" s="226" t="s">
        <v>169</v>
      </c>
      <c r="AU279" s="226" t="s">
        <v>87</v>
      </c>
      <c r="AY279" s="14" t="s">
        <v>167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4" t="s">
        <v>85</v>
      </c>
      <c r="BK279" s="227">
        <f>ROUND(I279*H279,2)</f>
        <v>0</v>
      </c>
      <c r="BL279" s="14" t="s">
        <v>233</v>
      </c>
      <c r="BM279" s="226" t="s">
        <v>2682</v>
      </c>
    </row>
    <row r="280" s="2" customFormat="1" ht="14.4" customHeight="1">
      <c r="A280" s="35"/>
      <c r="B280" s="36"/>
      <c r="C280" s="215" t="s">
        <v>697</v>
      </c>
      <c r="D280" s="215" t="s">
        <v>169</v>
      </c>
      <c r="E280" s="216" t="s">
        <v>2683</v>
      </c>
      <c r="F280" s="217" t="s">
        <v>2684</v>
      </c>
      <c r="G280" s="218" t="s">
        <v>1146</v>
      </c>
      <c r="H280" s="219">
        <v>23</v>
      </c>
      <c r="I280" s="220"/>
      <c r="J280" s="221">
        <f>ROUND(I280*H280,2)</f>
        <v>0</v>
      </c>
      <c r="K280" s="217" t="s">
        <v>173</v>
      </c>
      <c r="L280" s="41"/>
      <c r="M280" s="222" t="s">
        <v>1</v>
      </c>
      <c r="N280" s="223" t="s">
        <v>42</v>
      </c>
      <c r="O280" s="88"/>
      <c r="P280" s="224">
        <f>O280*H280</f>
        <v>0</v>
      </c>
      <c r="Q280" s="224">
        <v>0.00050000000000000001</v>
      </c>
      <c r="R280" s="224">
        <f>Q280*H280</f>
        <v>0.0115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233</v>
      </c>
      <c r="AT280" s="226" t="s">
        <v>169</v>
      </c>
      <c r="AU280" s="226" t="s">
        <v>87</v>
      </c>
      <c r="AY280" s="14" t="s">
        <v>167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4" t="s">
        <v>85</v>
      </c>
      <c r="BK280" s="227">
        <f>ROUND(I280*H280,2)</f>
        <v>0</v>
      </c>
      <c r="BL280" s="14" t="s">
        <v>233</v>
      </c>
      <c r="BM280" s="226" t="s">
        <v>2685</v>
      </c>
    </row>
    <row r="281" s="2" customFormat="1" ht="14.4" customHeight="1">
      <c r="A281" s="35"/>
      <c r="B281" s="36"/>
      <c r="C281" s="215" t="s">
        <v>702</v>
      </c>
      <c r="D281" s="215" t="s">
        <v>169</v>
      </c>
      <c r="E281" s="216" t="s">
        <v>2686</v>
      </c>
      <c r="F281" s="217" t="s">
        <v>2687</v>
      </c>
      <c r="G281" s="218" t="s">
        <v>228</v>
      </c>
      <c r="H281" s="219">
        <v>0.34100000000000003</v>
      </c>
      <c r="I281" s="220"/>
      <c r="J281" s="221">
        <f>ROUND(I281*H281,2)</f>
        <v>0</v>
      </c>
      <c r="K281" s="217" t="s">
        <v>173</v>
      </c>
      <c r="L281" s="41"/>
      <c r="M281" s="222" t="s">
        <v>1</v>
      </c>
      <c r="N281" s="223" t="s">
        <v>42</v>
      </c>
      <c r="O281" s="88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6" t="s">
        <v>233</v>
      </c>
      <c r="AT281" s="226" t="s">
        <v>169</v>
      </c>
      <c r="AU281" s="226" t="s">
        <v>87</v>
      </c>
      <c r="AY281" s="14" t="s">
        <v>167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4" t="s">
        <v>85</v>
      </c>
      <c r="BK281" s="227">
        <f>ROUND(I281*H281,2)</f>
        <v>0</v>
      </c>
      <c r="BL281" s="14" t="s">
        <v>233</v>
      </c>
      <c r="BM281" s="226" t="s">
        <v>2688</v>
      </c>
    </row>
    <row r="282" s="12" customFormat="1" ht="22.8" customHeight="1">
      <c r="A282" s="12"/>
      <c r="B282" s="199"/>
      <c r="C282" s="200"/>
      <c r="D282" s="201" t="s">
        <v>76</v>
      </c>
      <c r="E282" s="213" t="s">
        <v>2689</v>
      </c>
      <c r="F282" s="213" t="s">
        <v>2690</v>
      </c>
      <c r="G282" s="200"/>
      <c r="H282" s="200"/>
      <c r="I282" s="203"/>
      <c r="J282" s="214">
        <f>BK282</f>
        <v>0</v>
      </c>
      <c r="K282" s="200"/>
      <c r="L282" s="205"/>
      <c r="M282" s="206"/>
      <c r="N282" s="207"/>
      <c r="O282" s="207"/>
      <c r="P282" s="208">
        <f>SUM(P283:P292)</f>
        <v>0</v>
      </c>
      <c r="Q282" s="207"/>
      <c r="R282" s="208">
        <f>SUM(R283:R292)</f>
        <v>0</v>
      </c>
      <c r="S282" s="207"/>
      <c r="T282" s="209">
        <f>SUM(T283:T292)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0" t="s">
        <v>87</v>
      </c>
      <c r="AT282" s="211" t="s">
        <v>76</v>
      </c>
      <c r="AU282" s="211" t="s">
        <v>85</v>
      </c>
      <c r="AY282" s="210" t="s">
        <v>167</v>
      </c>
      <c r="BK282" s="212">
        <f>SUM(BK283:BK292)</f>
        <v>0</v>
      </c>
    </row>
    <row r="283" s="2" customFormat="1" ht="19.8" customHeight="1">
      <c r="A283" s="35"/>
      <c r="B283" s="36"/>
      <c r="C283" s="215" t="s">
        <v>706</v>
      </c>
      <c r="D283" s="215" t="s">
        <v>169</v>
      </c>
      <c r="E283" s="216" t="s">
        <v>2691</v>
      </c>
      <c r="F283" s="217" t="s">
        <v>2692</v>
      </c>
      <c r="G283" s="218" t="s">
        <v>321</v>
      </c>
      <c r="H283" s="219">
        <v>1</v>
      </c>
      <c r="I283" s="220"/>
      <c r="J283" s="221">
        <f>ROUND(I283*H283,2)</f>
        <v>0</v>
      </c>
      <c r="K283" s="217" t="s">
        <v>1</v>
      </c>
      <c r="L283" s="41"/>
      <c r="M283" s="222" t="s">
        <v>1</v>
      </c>
      <c r="N283" s="223" t="s">
        <v>42</v>
      </c>
      <c r="O283" s="88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6" t="s">
        <v>233</v>
      </c>
      <c r="AT283" s="226" t="s">
        <v>169</v>
      </c>
      <c r="AU283" s="226" t="s">
        <v>87</v>
      </c>
      <c r="AY283" s="14" t="s">
        <v>167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4" t="s">
        <v>85</v>
      </c>
      <c r="BK283" s="227">
        <f>ROUND(I283*H283,2)</f>
        <v>0</v>
      </c>
      <c r="BL283" s="14" t="s">
        <v>233</v>
      </c>
      <c r="BM283" s="226" t="s">
        <v>2693</v>
      </c>
    </row>
    <row r="284" s="2" customFormat="1" ht="22.2" customHeight="1">
      <c r="A284" s="35"/>
      <c r="B284" s="36"/>
      <c r="C284" s="215" t="s">
        <v>710</v>
      </c>
      <c r="D284" s="215" t="s">
        <v>169</v>
      </c>
      <c r="E284" s="216" t="s">
        <v>2694</v>
      </c>
      <c r="F284" s="217" t="s">
        <v>2695</v>
      </c>
      <c r="G284" s="218" t="s">
        <v>321</v>
      </c>
      <c r="H284" s="219">
        <v>2</v>
      </c>
      <c r="I284" s="220"/>
      <c r="J284" s="221">
        <f>ROUND(I284*H284,2)</f>
        <v>0</v>
      </c>
      <c r="K284" s="217" t="s">
        <v>1</v>
      </c>
      <c r="L284" s="41"/>
      <c r="M284" s="222" t="s">
        <v>1</v>
      </c>
      <c r="N284" s="223" t="s">
        <v>42</v>
      </c>
      <c r="O284" s="88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6" t="s">
        <v>233</v>
      </c>
      <c r="AT284" s="226" t="s">
        <v>169</v>
      </c>
      <c r="AU284" s="226" t="s">
        <v>87</v>
      </c>
      <c r="AY284" s="14" t="s">
        <v>167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4" t="s">
        <v>85</v>
      </c>
      <c r="BK284" s="227">
        <f>ROUND(I284*H284,2)</f>
        <v>0</v>
      </c>
      <c r="BL284" s="14" t="s">
        <v>233</v>
      </c>
      <c r="BM284" s="226" t="s">
        <v>2696</v>
      </c>
    </row>
    <row r="285" s="2" customFormat="1" ht="22.2" customHeight="1">
      <c r="A285" s="35"/>
      <c r="B285" s="36"/>
      <c r="C285" s="215" t="s">
        <v>714</v>
      </c>
      <c r="D285" s="215" t="s">
        <v>169</v>
      </c>
      <c r="E285" s="216" t="s">
        <v>2697</v>
      </c>
      <c r="F285" s="217" t="s">
        <v>2698</v>
      </c>
      <c r="G285" s="218" t="s">
        <v>321</v>
      </c>
      <c r="H285" s="219">
        <v>11</v>
      </c>
      <c r="I285" s="220"/>
      <c r="J285" s="221">
        <f>ROUND(I285*H285,2)</f>
        <v>0</v>
      </c>
      <c r="K285" s="217" t="s">
        <v>1</v>
      </c>
      <c r="L285" s="41"/>
      <c r="M285" s="222" t="s">
        <v>1</v>
      </c>
      <c r="N285" s="223" t="s">
        <v>42</v>
      </c>
      <c r="O285" s="88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6" t="s">
        <v>233</v>
      </c>
      <c r="AT285" s="226" t="s">
        <v>169</v>
      </c>
      <c r="AU285" s="226" t="s">
        <v>87</v>
      </c>
      <c r="AY285" s="14" t="s">
        <v>167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4" t="s">
        <v>85</v>
      </c>
      <c r="BK285" s="227">
        <f>ROUND(I285*H285,2)</f>
        <v>0</v>
      </c>
      <c r="BL285" s="14" t="s">
        <v>233</v>
      </c>
      <c r="BM285" s="226" t="s">
        <v>2699</v>
      </c>
    </row>
    <row r="286" s="2" customFormat="1" ht="19.8" customHeight="1">
      <c r="A286" s="35"/>
      <c r="B286" s="36"/>
      <c r="C286" s="215" t="s">
        <v>718</v>
      </c>
      <c r="D286" s="215" t="s">
        <v>169</v>
      </c>
      <c r="E286" s="216" t="s">
        <v>2700</v>
      </c>
      <c r="F286" s="217" t="s">
        <v>2701</v>
      </c>
      <c r="G286" s="218" t="s">
        <v>1146</v>
      </c>
      <c r="H286" s="219">
        <v>3</v>
      </c>
      <c r="I286" s="220"/>
      <c r="J286" s="221">
        <f>ROUND(I286*H286,2)</f>
        <v>0</v>
      </c>
      <c r="K286" s="217" t="s">
        <v>1</v>
      </c>
      <c r="L286" s="41"/>
      <c r="M286" s="222" t="s">
        <v>1</v>
      </c>
      <c r="N286" s="223" t="s">
        <v>42</v>
      </c>
      <c r="O286" s="88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6" t="s">
        <v>233</v>
      </c>
      <c r="AT286" s="226" t="s">
        <v>169</v>
      </c>
      <c r="AU286" s="226" t="s">
        <v>87</v>
      </c>
      <c r="AY286" s="14" t="s">
        <v>167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4" t="s">
        <v>85</v>
      </c>
      <c r="BK286" s="227">
        <f>ROUND(I286*H286,2)</f>
        <v>0</v>
      </c>
      <c r="BL286" s="14" t="s">
        <v>233</v>
      </c>
      <c r="BM286" s="226" t="s">
        <v>2702</v>
      </c>
    </row>
    <row r="287" s="2" customFormat="1" ht="19.8" customHeight="1">
      <c r="A287" s="35"/>
      <c r="B287" s="36"/>
      <c r="C287" s="215" t="s">
        <v>722</v>
      </c>
      <c r="D287" s="215" t="s">
        <v>169</v>
      </c>
      <c r="E287" s="216" t="s">
        <v>2703</v>
      </c>
      <c r="F287" s="217" t="s">
        <v>2704</v>
      </c>
      <c r="G287" s="218" t="s">
        <v>1146</v>
      </c>
      <c r="H287" s="219">
        <v>2</v>
      </c>
      <c r="I287" s="220"/>
      <c r="J287" s="221">
        <f>ROUND(I287*H287,2)</f>
        <v>0</v>
      </c>
      <c r="K287" s="217" t="s">
        <v>1</v>
      </c>
      <c r="L287" s="41"/>
      <c r="M287" s="222" t="s">
        <v>1</v>
      </c>
      <c r="N287" s="223" t="s">
        <v>42</v>
      </c>
      <c r="O287" s="88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6" t="s">
        <v>233</v>
      </c>
      <c r="AT287" s="226" t="s">
        <v>169</v>
      </c>
      <c r="AU287" s="226" t="s">
        <v>87</v>
      </c>
      <c r="AY287" s="14" t="s">
        <v>167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4" t="s">
        <v>85</v>
      </c>
      <c r="BK287" s="227">
        <f>ROUND(I287*H287,2)</f>
        <v>0</v>
      </c>
      <c r="BL287" s="14" t="s">
        <v>233</v>
      </c>
      <c r="BM287" s="226" t="s">
        <v>2705</v>
      </c>
    </row>
    <row r="288" s="2" customFormat="1" ht="19.8" customHeight="1">
      <c r="A288" s="35"/>
      <c r="B288" s="36"/>
      <c r="C288" s="215" t="s">
        <v>726</v>
      </c>
      <c r="D288" s="215" t="s">
        <v>169</v>
      </c>
      <c r="E288" s="216" t="s">
        <v>2706</v>
      </c>
      <c r="F288" s="217" t="s">
        <v>2707</v>
      </c>
      <c r="G288" s="218" t="s">
        <v>1146</v>
      </c>
      <c r="H288" s="219">
        <v>5</v>
      </c>
      <c r="I288" s="220"/>
      <c r="J288" s="221">
        <f>ROUND(I288*H288,2)</f>
        <v>0</v>
      </c>
      <c r="K288" s="217" t="s">
        <v>1</v>
      </c>
      <c r="L288" s="41"/>
      <c r="M288" s="222" t="s">
        <v>1</v>
      </c>
      <c r="N288" s="223" t="s">
        <v>42</v>
      </c>
      <c r="O288" s="88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6" t="s">
        <v>233</v>
      </c>
      <c r="AT288" s="226" t="s">
        <v>169</v>
      </c>
      <c r="AU288" s="226" t="s">
        <v>87</v>
      </c>
      <c r="AY288" s="14" t="s">
        <v>167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4" t="s">
        <v>85</v>
      </c>
      <c r="BK288" s="227">
        <f>ROUND(I288*H288,2)</f>
        <v>0</v>
      </c>
      <c r="BL288" s="14" t="s">
        <v>233</v>
      </c>
      <c r="BM288" s="226" t="s">
        <v>2708</v>
      </c>
    </row>
    <row r="289" s="2" customFormat="1" ht="19.8" customHeight="1">
      <c r="A289" s="35"/>
      <c r="B289" s="36"/>
      <c r="C289" s="215" t="s">
        <v>730</v>
      </c>
      <c r="D289" s="215" t="s">
        <v>169</v>
      </c>
      <c r="E289" s="216" t="s">
        <v>2709</v>
      </c>
      <c r="F289" s="217" t="s">
        <v>2710</v>
      </c>
      <c r="G289" s="218" t="s">
        <v>1146</v>
      </c>
      <c r="H289" s="219">
        <v>4</v>
      </c>
      <c r="I289" s="220"/>
      <c r="J289" s="221">
        <f>ROUND(I289*H289,2)</f>
        <v>0</v>
      </c>
      <c r="K289" s="217" t="s">
        <v>1</v>
      </c>
      <c r="L289" s="41"/>
      <c r="M289" s="222" t="s">
        <v>1</v>
      </c>
      <c r="N289" s="223" t="s">
        <v>42</v>
      </c>
      <c r="O289" s="88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6" t="s">
        <v>233</v>
      </c>
      <c r="AT289" s="226" t="s">
        <v>169</v>
      </c>
      <c r="AU289" s="226" t="s">
        <v>87</v>
      </c>
      <c r="AY289" s="14" t="s">
        <v>167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4" t="s">
        <v>85</v>
      </c>
      <c r="BK289" s="227">
        <f>ROUND(I289*H289,2)</f>
        <v>0</v>
      </c>
      <c r="BL289" s="14" t="s">
        <v>233</v>
      </c>
      <c r="BM289" s="226" t="s">
        <v>2711</v>
      </c>
    </row>
    <row r="290" s="2" customFormat="1" ht="19.8" customHeight="1">
      <c r="A290" s="35"/>
      <c r="B290" s="36"/>
      <c r="C290" s="215" t="s">
        <v>736</v>
      </c>
      <c r="D290" s="215" t="s">
        <v>169</v>
      </c>
      <c r="E290" s="216" t="s">
        <v>2712</v>
      </c>
      <c r="F290" s="217" t="s">
        <v>2713</v>
      </c>
      <c r="G290" s="218" t="s">
        <v>1146</v>
      </c>
      <c r="H290" s="219">
        <v>4</v>
      </c>
      <c r="I290" s="220"/>
      <c r="J290" s="221">
        <f>ROUND(I290*H290,2)</f>
        <v>0</v>
      </c>
      <c r="K290" s="217" t="s">
        <v>1</v>
      </c>
      <c r="L290" s="41"/>
      <c r="M290" s="222" t="s">
        <v>1</v>
      </c>
      <c r="N290" s="223" t="s">
        <v>42</v>
      </c>
      <c r="O290" s="88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6" t="s">
        <v>233</v>
      </c>
      <c r="AT290" s="226" t="s">
        <v>169</v>
      </c>
      <c r="AU290" s="226" t="s">
        <v>87</v>
      </c>
      <c r="AY290" s="14" t="s">
        <v>167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4" t="s">
        <v>85</v>
      </c>
      <c r="BK290" s="227">
        <f>ROUND(I290*H290,2)</f>
        <v>0</v>
      </c>
      <c r="BL290" s="14" t="s">
        <v>233</v>
      </c>
      <c r="BM290" s="226" t="s">
        <v>2714</v>
      </c>
    </row>
    <row r="291" s="2" customFormat="1" ht="19.8" customHeight="1">
      <c r="A291" s="35"/>
      <c r="B291" s="36"/>
      <c r="C291" s="215" t="s">
        <v>740</v>
      </c>
      <c r="D291" s="215" t="s">
        <v>169</v>
      </c>
      <c r="E291" s="216" t="s">
        <v>2715</v>
      </c>
      <c r="F291" s="217" t="s">
        <v>2716</v>
      </c>
      <c r="G291" s="218" t="s">
        <v>1146</v>
      </c>
      <c r="H291" s="219">
        <v>2</v>
      </c>
      <c r="I291" s="220"/>
      <c r="J291" s="221">
        <f>ROUND(I291*H291,2)</f>
        <v>0</v>
      </c>
      <c r="K291" s="217" t="s">
        <v>1</v>
      </c>
      <c r="L291" s="41"/>
      <c r="M291" s="222" t="s">
        <v>1</v>
      </c>
      <c r="N291" s="223" t="s">
        <v>42</v>
      </c>
      <c r="O291" s="88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233</v>
      </c>
      <c r="AT291" s="226" t="s">
        <v>169</v>
      </c>
      <c r="AU291" s="226" t="s">
        <v>87</v>
      </c>
      <c r="AY291" s="14" t="s">
        <v>167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4" t="s">
        <v>85</v>
      </c>
      <c r="BK291" s="227">
        <f>ROUND(I291*H291,2)</f>
        <v>0</v>
      </c>
      <c r="BL291" s="14" t="s">
        <v>233</v>
      </c>
      <c r="BM291" s="226" t="s">
        <v>2717</v>
      </c>
    </row>
    <row r="292" s="2" customFormat="1" ht="14.4" customHeight="1">
      <c r="A292" s="35"/>
      <c r="B292" s="36"/>
      <c r="C292" s="215" t="s">
        <v>744</v>
      </c>
      <c r="D292" s="215" t="s">
        <v>169</v>
      </c>
      <c r="E292" s="216" t="s">
        <v>2718</v>
      </c>
      <c r="F292" s="217" t="s">
        <v>2719</v>
      </c>
      <c r="G292" s="218" t="s">
        <v>228</v>
      </c>
      <c r="H292" s="219">
        <v>0.70899999999999996</v>
      </c>
      <c r="I292" s="220"/>
      <c r="J292" s="221">
        <f>ROUND(I292*H292,2)</f>
        <v>0</v>
      </c>
      <c r="K292" s="217" t="s">
        <v>1</v>
      </c>
      <c r="L292" s="41"/>
      <c r="M292" s="222" t="s">
        <v>1</v>
      </c>
      <c r="N292" s="223" t="s">
        <v>42</v>
      </c>
      <c r="O292" s="88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6" t="s">
        <v>233</v>
      </c>
      <c r="AT292" s="226" t="s">
        <v>169</v>
      </c>
      <c r="AU292" s="226" t="s">
        <v>87</v>
      </c>
      <c r="AY292" s="14" t="s">
        <v>167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4" t="s">
        <v>85</v>
      </c>
      <c r="BK292" s="227">
        <f>ROUND(I292*H292,2)</f>
        <v>0</v>
      </c>
      <c r="BL292" s="14" t="s">
        <v>233</v>
      </c>
      <c r="BM292" s="226" t="s">
        <v>2720</v>
      </c>
    </row>
    <row r="293" s="12" customFormat="1" ht="22.8" customHeight="1">
      <c r="A293" s="12"/>
      <c r="B293" s="199"/>
      <c r="C293" s="200"/>
      <c r="D293" s="201" t="s">
        <v>76</v>
      </c>
      <c r="E293" s="213" t="s">
        <v>2721</v>
      </c>
      <c r="F293" s="213" t="s">
        <v>101</v>
      </c>
      <c r="G293" s="200"/>
      <c r="H293" s="200"/>
      <c r="I293" s="203"/>
      <c r="J293" s="214">
        <f>BK293</f>
        <v>0</v>
      </c>
      <c r="K293" s="200"/>
      <c r="L293" s="205"/>
      <c r="M293" s="206"/>
      <c r="N293" s="207"/>
      <c r="O293" s="207"/>
      <c r="P293" s="208">
        <f>SUM(P294:P298)</f>
        <v>0</v>
      </c>
      <c r="Q293" s="207"/>
      <c r="R293" s="208">
        <f>SUM(R294:R298)</f>
        <v>0</v>
      </c>
      <c r="S293" s="207"/>
      <c r="T293" s="209">
        <f>SUM(T294:T298)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87</v>
      </c>
      <c r="AT293" s="211" t="s">
        <v>76</v>
      </c>
      <c r="AU293" s="211" t="s">
        <v>85</v>
      </c>
      <c r="AY293" s="210" t="s">
        <v>167</v>
      </c>
      <c r="BK293" s="212">
        <f>SUM(BK294:BK298)</f>
        <v>0</v>
      </c>
    </row>
    <row r="294" s="2" customFormat="1" ht="14.4" customHeight="1">
      <c r="A294" s="35"/>
      <c r="B294" s="36"/>
      <c r="C294" s="215" t="s">
        <v>748</v>
      </c>
      <c r="D294" s="215" t="s">
        <v>169</v>
      </c>
      <c r="E294" s="216" t="s">
        <v>2722</v>
      </c>
      <c r="F294" s="217" t="s">
        <v>2723</v>
      </c>
      <c r="G294" s="218" t="s">
        <v>321</v>
      </c>
      <c r="H294" s="219">
        <v>5</v>
      </c>
      <c r="I294" s="220"/>
      <c r="J294" s="221">
        <f>ROUND(I294*H294,2)</f>
        <v>0</v>
      </c>
      <c r="K294" s="217" t="s">
        <v>173</v>
      </c>
      <c r="L294" s="41"/>
      <c r="M294" s="222" t="s">
        <v>1</v>
      </c>
      <c r="N294" s="223" t="s">
        <v>42</v>
      </c>
      <c r="O294" s="88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6" t="s">
        <v>233</v>
      </c>
      <c r="AT294" s="226" t="s">
        <v>169</v>
      </c>
      <c r="AU294" s="226" t="s">
        <v>87</v>
      </c>
      <c r="AY294" s="14" t="s">
        <v>167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4" t="s">
        <v>85</v>
      </c>
      <c r="BK294" s="227">
        <f>ROUND(I294*H294,2)</f>
        <v>0</v>
      </c>
      <c r="BL294" s="14" t="s">
        <v>233</v>
      </c>
      <c r="BM294" s="226" t="s">
        <v>2724</v>
      </c>
    </row>
    <row r="295" s="2" customFormat="1" ht="14.4" customHeight="1">
      <c r="A295" s="35"/>
      <c r="B295" s="36"/>
      <c r="C295" s="228" t="s">
        <v>752</v>
      </c>
      <c r="D295" s="228" t="s">
        <v>225</v>
      </c>
      <c r="E295" s="229" t="s">
        <v>2725</v>
      </c>
      <c r="F295" s="230" t="s">
        <v>2726</v>
      </c>
      <c r="G295" s="231" t="s">
        <v>321</v>
      </c>
      <c r="H295" s="232">
        <v>5</v>
      </c>
      <c r="I295" s="233"/>
      <c r="J295" s="234">
        <f>ROUND(I295*H295,2)</f>
        <v>0</v>
      </c>
      <c r="K295" s="230" t="s">
        <v>1</v>
      </c>
      <c r="L295" s="235"/>
      <c r="M295" s="236" t="s">
        <v>1</v>
      </c>
      <c r="N295" s="237" t="s">
        <v>42</v>
      </c>
      <c r="O295" s="88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6" t="s">
        <v>297</v>
      </c>
      <c r="AT295" s="226" t="s">
        <v>225</v>
      </c>
      <c r="AU295" s="226" t="s">
        <v>87</v>
      </c>
      <c r="AY295" s="14" t="s">
        <v>167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4" t="s">
        <v>85</v>
      </c>
      <c r="BK295" s="227">
        <f>ROUND(I295*H295,2)</f>
        <v>0</v>
      </c>
      <c r="BL295" s="14" t="s">
        <v>233</v>
      </c>
      <c r="BM295" s="226" t="s">
        <v>2727</v>
      </c>
    </row>
    <row r="296" s="2" customFormat="1" ht="14.4" customHeight="1">
      <c r="A296" s="35"/>
      <c r="B296" s="36"/>
      <c r="C296" s="215" t="s">
        <v>756</v>
      </c>
      <c r="D296" s="215" t="s">
        <v>169</v>
      </c>
      <c r="E296" s="216" t="s">
        <v>2728</v>
      </c>
      <c r="F296" s="217" t="s">
        <v>2729</v>
      </c>
      <c r="G296" s="218" t="s">
        <v>321</v>
      </c>
      <c r="H296" s="219">
        <v>7</v>
      </c>
      <c r="I296" s="220"/>
      <c r="J296" s="221">
        <f>ROUND(I296*H296,2)</f>
        <v>0</v>
      </c>
      <c r="K296" s="217" t="s">
        <v>173</v>
      </c>
      <c r="L296" s="41"/>
      <c r="M296" s="222" t="s">
        <v>1</v>
      </c>
      <c r="N296" s="223" t="s">
        <v>42</v>
      </c>
      <c r="O296" s="88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6" t="s">
        <v>233</v>
      </c>
      <c r="AT296" s="226" t="s">
        <v>169</v>
      </c>
      <c r="AU296" s="226" t="s">
        <v>87</v>
      </c>
      <c r="AY296" s="14" t="s">
        <v>167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4" t="s">
        <v>85</v>
      </c>
      <c r="BK296" s="227">
        <f>ROUND(I296*H296,2)</f>
        <v>0</v>
      </c>
      <c r="BL296" s="14" t="s">
        <v>233</v>
      </c>
      <c r="BM296" s="226" t="s">
        <v>2730</v>
      </c>
    </row>
    <row r="297" s="2" customFormat="1" ht="14.4" customHeight="1">
      <c r="A297" s="35"/>
      <c r="B297" s="36"/>
      <c r="C297" s="228" t="s">
        <v>760</v>
      </c>
      <c r="D297" s="228" t="s">
        <v>225</v>
      </c>
      <c r="E297" s="229" t="s">
        <v>2731</v>
      </c>
      <c r="F297" s="230" t="s">
        <v>2732</v>
      </c>
      <c r="G297" s="231" t="s">
        <v>321</v>
      </c>
      <c r="H297" s="232">
        <v>7</v>
      </c>
      <c r="I297" s="233"/>
      <c r="J297" s="234">
        <f>ROUND(I297*H297,2)</f>
        <v>0</v>
      </c>
      <c r="K297" s="230" t="s">
        <v>1</v>
      </c>
      <c r="L297" s="235"/>
      <c r="M297" s="236" t="s">
        <v>1</v>
      </c>
      <c r="N297" s="237" t="s">
        <v>42</v>
      </c>
      <c r="O297" s="88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297</v>
      </c>
      <c r="AT297" s="226" t="s">
        <v>225</v>
      </c>
      <c r="AU297" s="226" t="s">
        <v>87</v>
      </c>
      <c r="AY297" s="14" t="s">
        <v>167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4" t="s">
        <v>85</v>
      </c>
      <c r="BK297" s="227">
        <f>ROUND(I297*H297,2)</f>
        <v>0</v>
      </c>
      <c r="BL297" s="14" t="s">
        <v>233</v>
      </c>
      <c r="BM297" s="226" t="s">
        <v>2733</v>
      </c>
    </row>
    <row r="298" s="2" customFormat="1" ht="14.4" customHeight="1">
      <c r="A298" s="35"/>
      <c r="B298" s="36"/>
      <c r="C298" s="215" t="s">
        <v>765</v>
      </c>
      <c r="D298" s="215" t="s">
        <v>169</v>
      </c>
      <c r="E298" s="216" t="s">
        <v>2734</v>
      </c>
      <c r="F298" s="217" t="s">
        <v>2735</v>
      </c>
      <c r="G298" s="218" t="s">
        <v>228</v>
      </c>
      <c r="H298" s="219">
        <v>0.0060000000000000001</v>
      </c>
      <c r="I298" s="220"/>
      <c r="J298" s="221">
        <f>ROUND(I298*H298,2)</f>
        <v>0</v>
      </c>
      <c r="K298" s="217" t="s">
        <v>173</v>
      </c>
      <c r="L298" s="41"/>
      <c r="M298" s="222" t="s">
        <v>1</v>
      </c>
      <c r="N298" s="223" t="s">
        <v>42</v>
      </c>
      <c r="O298" s="88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6" t="s">
        <v>233</v>
      </c>
      <c r="AT298" s="226" t="s">
        <v>169</v>
      </c>
      <c r="AU298" s="226" t="s">
        <v>87</v>
      </c>
      <c r="AY298" s="14" t="s">
        <v>167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4" t="s">
        <v>85</v>
      </c>
      <c r="BK298" s="227">
        <f>ROUND(I298*H298,2)</f>
        <v>0</v>
      </c>
      <c r="BL298" s="14" t="s">
        <v>233</v>
      </c>
      <c r="BM298" s="226" t="s">
        <v>2736</v>
      </c>
    </row>
    <row r="299" s="12" customFormat="1" ht="22.8" customHeight="1">
      <c r="A299" s="12"/>
      <c r="B299" s="199"/>
      <c r="C299" s="200"/>
      <c r="D299" s="201" t="s">
        <v>76</v>
      </c>
      <c r="E299" s="213" t="s">
        <v>1464</v>
      </c>
      <c r="F299" s="213" t="s">
        <v>1465</v>
      </c>
      <c r="G299" s="200"/>
      <c r="H299" s="200"/>
      <c r="I299" s="203"/>
      <c r="J299" s="214">
        <f>BK299</f>
        <v>0</v>
      </c>
      <c r="K299" s="200"/>
      <c r="L299" s="205"/>
      <c r="M299" s="206"/>
      <c r="N299" s="207"/>
      <c r="O299" s="207"/>
      <c r="P299" s="208">
        <f>P300</f>
        <v>0</v>
      </c>
      <c r="Q299" s="207"/>
      <c r="R299" s="208">
        <f>R300</f>
        <v>0</v>
      </c>
      <c r="S299" s="207"/>
      <c r="T299" s="209">
        <f>T300</f>
        <v>0.011820000000000001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0" t="s">
        <v>87</v>
      </c>
      <c r="AT299" s="211" t="s">
        <v>76</v>
      </c>
      <c r="AU299" s="211" t="s">
        <v>85</v>
      </c>
      <c r="AY299" s="210" t="s">
        <v>167</v>
      </c>
      <c r="BK299" s="212">
        <f>BK300</f>
        <v>0</v>
      </c>
    </row>
    <row r="300" s="2" customFormat="1" ht="14.4" customHeight="1">
      <c r="A300" s="35"/>
      <c r="B300" s="36"/>
      <c r="C300" s="215" t="s">
        <v>769</v>
      </c>
      <c r="D300" s="215" t="s">
        <v>169</v>
      </c>
      <c r="E300" s="216" t="s">
        <v>1491</v>
      </c>
      <c r="F300" s="217" t="s">
        <v>1492</v>
      </c>
      <c r="G300" s="218" t="s">
        <v>178</v>
      </c>
      <c r="H300" s="219">
        <v>3</v>
      </c>
      <c r="I300" s="220"/>
      <c r="J300" s="221">
        <f>ROUND(I300*H300,2)</f>
        <v>0</v>
      </c>
      <c r="K300" s="217" t="s">
        <v>173</v>
      </c>
      <c r="L300" s="41"/>
      <c r="M300" s="222" t="s">
        <v>1</v>
      </c>
      <c r="N300" s="223" t="s">
        <v>42</v>
      </c>
      <c r="O300" s="88"/>
      <c r="P300" s="224">
        <f>O300*H300</f>
        <v>0</v>
      </c>
      <c r="Q300" s="224">
        <v>0</v>
      </c>
      <c r="R300" s="224">
        <f>Q300*H300</f>
        <v>0</v>
      </c>
      <c r="S300" s="224">
        <v>0.0039399999999999999</v>
      </c>
      <c r="T300" s="225">
        <f>S300*H300</f>
        <v>0.011820000000000001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6" t="s">
        <v>233</v>
      </c>
      <c r="AT300" s="226" t="s">
        <v>169</v>
      </c>
      <c r="AU300" s="226" t="s">
        <v>87</v>
      </c>
      <c r="AY300" s="14" t="s">
        <v>167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4" t="s">
        <v>85</v>
      </c>
      <c r="BK300" s="227">
        <f>ROUND(I300*H300,2)</f>
        <v>0</v>
      </c>
      <c r="BL300" s="14" t="s">
        <v>233</v>
      </c>
      <c r="BM300" s="226" t="s">
        <v>2737</v>
      </c>
    </row>
    <row r="301" s="12" customFormat="1" ht="25.92" customHeight="1">
      <c r="A301" s="12"/>
      <c r="B301" s="199"/>
      <c r="C301" s="200"/>
      <c r="D301" s="201" t="s">
        <v>76</v>
      </c>
      <c r="E301" s="202" t="s">
        <v>225</v>
      </c>
      <c r="F301" s="202" t="s">
        <v>2284</v>
      </c>
      <c r="G301" s="200"/>
      <c r="H301" s="200"/>
      <c r="I301" s="203"/>
      <c r="J301" s="204">
        <f>BK301</f>
        <v>0</v>
      </c>
      <c r="K301" s="200"/>
      <c r="L301" s="205"/>
      <c r="M301" s="206"/>
      <c r="N301" s="207"/>
      <c r="O301" s="207"/>
      <c r="P301" s="208">
        <f>P302</f>
        <v>0</v>
      </c>
      <c r="Q301" s="207"/>
      <c r="R301" s="208">
        <f>R302</f>
        <v>0.00099000000000000021</v>
      </c>
      <c r="S301" s="207"/>
      <c r="T301" s="209">
        <f>T302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0" t="s">
        <v>180</v>
      </c>
      <c r="AT301" s="211" t="s">
        <v>76</v>
      </c>
      <c r="AU301" s="211" t="s">
        <v>77</v>
      </c>
      <c r="AY301" s="210" t="s">
        <v>167</v>
      </c>
      <c r="BK301" s="212">
        <f>BK302</f>
        <v>0</v>
      </c>
    </row>
    <row r="302" s="12" customFormat="1" ht="22.8" customHeight="1">
      <c r="A302" s="12"/>
      <c r="B302" s="199"/>
      <c r="C302" s="200"/>
      <c r="D302" s="201" t="s">
        <v>76</v>
      </c>
      <c r="E302" s="213" t="s">
        <v>2738</v>
      </c>
      <c r="F302" s="213" t="s">
        <v>2739</v>
      </c>
      <c r="G302" s="200"/>
      <c r="H302" s="200"/>
      <c r="I302" s="203"/>
      <c r="J302" s="214">
        <f>BK302</f>
        <v>0</v>
      </c>
      <c r="K302" s="200"/>
      <c r="L302" s="205"/>
      <c r="M302" s="206"/>
      <c r="N302" s="207"/>
      <c r="O302" s="207"/>
      <c r="P302" s="208">
        <f>P303</f>
        <v>0</v>
      </c>
      <c r="Q302" s="207"/>
      <c r="R302" s="208">
        <f>R303</f>
        <v>0.00099000000000000021</v>
      </c>
      <c r="S302" s="207"/>
      <c r="T302" s="209">
        <f>T303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0" t="s">
        <v>180</v>
      </c>
      <c r="AT302" s="211" t="s">
        <v>76</v>
      </c>
      <c r="AU302" s="211" t="s">
        <v>85</v>
      </c>
      <c r="AY302" s="210" t="s">
        <v>167</v>
      </c>
      <c r="BK302" s="212">
        <f>BK303</f>
        <v>0</v>
      </c>
    </row>
    <row r="303" s="2" customFormat="1" ht="14.4" customHeight="1">
      <c r="A303" s="35"/>
      <c r="B303" s="36"/>
      <c r="C303" s="215" t="s">
        <v>773</v>
      </c>
      <c r="D303" s="215" t="s">
        <v>169</v>
      </c>
      <c r="E303" s="216" t="s">
        <v>2740</v>
      </c>
      <c r="F303" s="217" t="s">
        <v>2741</v>
      </c>
      <c r="G303" s="218" t="s">
        <v>2742</v>
      </c>
      <c r="H303" s="219">
        <v>0.10000000000000001</v>
      </c>
      <c r="I303" s="220"/>
      <c r="J303" s="221">
        <f>ROUND(I303*H303,2)</f>
        <v>0</v>
      </c>
      <c r="K303" s="217" t="s">
        <v>173</v>
      </c>
      <c r="L303" s="41"/>
      <c r="M303" s="222" t="s">
        <v>1</v>
      </c>
      <c r="N303" s="223" t="s">
        <v>42</v>
      </c>
      <c r="O303" s="88"/>
      <c r="P303" s="224">
        <f>O303*H303</f>
        <v>0</v>
      </c>
      <c r="Q303" s="224">
        <v>0.0099000000000000008</v>
      </c>
      <c r="R303" s="224">
        <f>Q303*H303</f>
        <v>0.00099000000000000021</v>
      </c>
      <c r="S303" s="224">
        <v>0</v>
      </c>
      <c r="T303" s="22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6" t="s">
        <v>431</v>
      </c>
      <c r="AT303" s="226" t="s">
        <v>169</v>
      </c>
      <c r="AU303" s="226" t="s">
        <v>87</v>
      </c>
      <c r="AY303" s="14" t="s">
        <v>167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4" t="s">
        <v>85</v>
      </c>
      <c r="BK303" s="227">
        <f>ROUND(I303*H303,2)</f>
        <v>0</v>
      </c>
      <c r="BL303" s="14" t="s">
        <v>431</v>
      </c>
      <c r="BM303" s="226" t="s">
        <v>2743</v>
      </c>
    </row>
    <row r="304" s="12" customFormat="1" ht="25.92" customHeight="1">
      <c r="A304" s="12"/>
      <c r="B304" s="199"/>
      <c r="C304" s="200"/>
      <c r="D304" s="201" t="s">
        <v>76</v>
      </c>
      <c r="E304" s="202" t="s">
        <v>2744</v>
      </c>
      <c r="F304" s="202" t="s">
        <v>2745</v>
      </c>
      <c r="G304" s="200"/>
      <c r="H304" s="200"/>
      <c r="I304" s="203"/>
      <c r="J304" s="204">
        <f>BK304</f>
        <v>0</v>
      </c>
      <c r="K304" s="200"/>
      <c r="L304" s="205"/>
      <c r="M304" s="206"/>
      <c r="N304" s="207"/>
      <c r="O304" s="207"/>
      <c r="P304" s="208">
        <f>SUM(P305:P306)</f>
        <v>0</v>
      </c>
      <c r="Q304" s="207"/>
      <c r="R304" s="208">
        <f>SUM(R305:R306)</f>
        <v>0</v>
      </c>
      <c r="S304" s="207"/>
      <c r="T304" s="209">
        <f>SUM(T305:T306)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174</v>
      </c>
      <c r="AT304" s="211" t="s">
        <v>76</v>
      </c>
      <c r="AU304" s="211" t="s">
        <v>77</v>
      </c>
      <c r="AY304" s="210" t="s">
        <v>167</v>
      </c>
      <c r="BK304" s="212">
        <f>SUM(BK305:BK306)</f>
        <v>0</v>
      </c>
    </row>
    <row r="305" s="2" customFormat="1" ht="14.4" customHeight="1">
      <c r="A305" s="35"/>
      <c r="B305" s="36"/>
      <c r="C305" s="215" t="s">
        <v>777</v>
      </c>
      <c r="D305" s="215" t="s">
        <v>169</v>
      </c>
      <c r="E305" s="216" t="s">
        <v>2746</v>
      </c>
      <c r="F305" s="217" t="s">
        <v>2747</v>
      </c>
      <c r="G305" s="218" t="s">
        <v>2314</v>
      </c>
      <c r="H305" s="219">
        <v>34</v>
      </c>
      <c r="I305" s="220"/>
      <c r="J305" s="221">
        <f>ROUND(I305*H305,2)</f>
        <v>0</v>
      </c>
      <c r="K305" s="217" t="s">
        <v>173</v>
      </c>
      <c r="L305" s="41"/>
      <c r="M305" s="222" t="s">
        <v>1</v>
      </c>
      <c r="N305" s="223" t="s">
        <v>42</v>
      </c>
      <c r="O305" s="88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6" t="s">
        <v>2292</v>
      </c>
      <c r="AT305" s="226" t="s">
        <v>169</v>
      </c>
      <c r="AU305" s="226" t="s">
        <v>85</v>
      </c>
      <c r="AY305" s="14" t="s">
        <v>167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4" t="s">
        <v>85</v>
      </c>
      <c r="BK305" s="227">
        <f>ROUND(I305*H305,2)</f>
        <v>0</v>
      </c>
      <c r="BL305" s="14" t="s">
        <v>2292</v>
      </c>
      <c r="BM305" s="226" t="s">
        <v>2748</v>
      </c>
    </row>
    <row r="306" s="2" customFormat="1" ht="14.4" customHeight="1">
      <c r="A306" s="35"/>
      <c r="B306" s="36"/>
      <c r="C306" s="215" t="s">
        <v>781</v>
      </c>
      <c r="D306" s="215" t="s">
        <v>169</v>
      </c>
      <c r="E306" s="216" t="s">
        <v>2749</v>
      </c>
      <c r="F306" s="217" t="s">
        <v>2750</v>
      </c>
      <c r="G306" s="218" t="s">
        <v>2314</v>
      </c>
      <c r="H306" s="219">
        <v>51</v>
      </c>
      <c r="I306" s="220"/>
      <c r="J306" s="221">
        <f>ROUND(I306*H306,2)</f>
        <v>0</v>
      </c>
      <c r="K306" s="217" t="s">
        <v>173</v>
      </c>
      <c r="L306" s="41"/>
      <c r="M306" s="247" t="s">
        <v>1</v>
      </c>
      <c r="N306" s="248" t="s">
        <v>42</v>
      </c>
      <c r="O306" s="245"/>
      <c r="P306" s="249">
        <f>O306*H306</f>
        <v>0</v>
      </c>
      <c r="Q306" s="249">
        <v>0</v>
      </c>
      <c r="R306" s="249">
        <f>Q306*H306</f>
        <v>0</v>
      </c>
      <c r="S306" s="249">
        <v>0</v>
      </c>
      <c r="T306" s="250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6" t="s">
        <v>2292</v>
      </c>
      <c r="AT306" s="226" t="s">
        <v>169</v>
      </c>
      <c r="AU306" s="226" t="s">
        <v>85</v>
      </c>
      <c r="AY306" s="14" t="s">
        <v>167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4" t="s">
        <v>85</v>
      </c>
      <c r="BK306" s="227">
        <f>ROUND(I306*H306,2)</f>
        <v>0</v>
      </c>
      <c r="BL306" s="14" t="s">
        <v>2292</v>
      </c>
      <c r="BM306" s="226" t="s">
        <v>2751</v>
      </c>
    </row>
    <row r="307" s="2" customFormat="1" ht="6.96" customHeight="1">
      <c r="A307" s="35"/>
      <c r="B307" s="63"/>
      <c r="C307" s="64"/>
      <c r="D307" s="64"/>
      <c r="E307" s="64"/>
      <c r="F307" s="64"/>
      <c r="G307" s="64"/>
      <c r="H307" s="64"/>
      <c r="I307" s="64"/>
      <c r="J307" s="64"/>
      <c r="K307" s="64"/>
      <c r="L307" s="41"/>
      <c r="M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</row>
  </sheetData>
  <sheetProtection sheet="1" autoFilter="0" formatColumns="0" formatRows="0" objects="1" scenarios="1" spinCount="100000" saltValue="C9dpsTzZucAxDxo97WFLJckWD5wN+7zuwZOuJNMjF0NeeyApXi+dfbAN3sTaGs1ruJX91qoVtAd4n6j+uBA+4w==" hashValue="+bupHfWT1/rPuCDwg4FnrmiY/XQNLDGZMgZ9v+uHzoSafdoq477LUJaoKJtTjAlLCieoc4HKdbP94/9hMQKcPA==" algorithmName="SHA-512" password="CC35"/>
  <autoFilter ref="C136:K306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106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4.4" customHeight="1">
      <c r="B7" s="17"/>
      <c r="E7" s="138" t="str">
        <f>'Rekapitulace stavby'!K6</f>
        <v>Ostrov, škola Májová - nástavba obektu Družiny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5.6" customHeight="1">
      <c r="A9" s="35"/>
      <c r="B9" s="41"/>
      <c r="C9" s="35"/>
      <c r="D9" s="35"/>
      <c r="E9" s="139" t="s">
        <v>2752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26. 1. 2023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8" customHeight="1">
      <c r="A27" s="142"/>
      <c r="B27" s="143"/>
      <c r="C27" s="142"/>
      <c r="D27" s="142"/>
      <c r="E27" s="144" t="s">
        <v>36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ROUND((SUM(BE124:BE205)),  2)</f>
        <v>0</v>
      </c>
      <c r="G33" s="35"/>
      <c r="H33" s="35"/>
      <c r="I33" s="152">
        <v>0.20999999999999999</v>
      </c>
      <c r="J33" s="151">
        <f>ROUND(((SUM(BE124:BE205))*I33),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ROUND((SUM(BF124:BF205)),  2)</f>
        <v>0</v>
      </c>
      <c r="G34" s="35"/>
      <c r="H34" s="35"/>
      <c r="I34" s="152">
        <v>0.14999999999999999</v>
      </c>
      <c r="J34" s="151">
        <f>ROUND(((SUM(BF124:BF205))*I34),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ROUND((SUM(BG124:BG205)),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ROUND((SUM(BH124:BH205)),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ROUND((SUM(BI124:BI205)),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4.4" customHeight="1">
      <c r="A85" s="35"/>
      <c r="B85" s="36"/>
      <c r="C85" s="37"/>
      <c r="D85" s="37"/>
      <c r="E85" s="171" t="str">
        <f>E7</f>
        <v>Ostrov, škola Májová - nástavba obektu Družiny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5.6" customHeight="1">
      <c r="A87" s="35"/>
      <c r="B87" s="36"/>
      <c r="C87" s="37"/>
      <c r="D87" s="37"/>
      <c r="E87" s="73" t="str">
        <f>E9</f>
        <v>D.1.4.3 - Vytápění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Ostrov </v>
      </c>
      <c r="G89" s="37"/>
      <c r="H89" s="37"/>
      <c r="I89" s="29" t="s">
        <v>22</v>
      </c>
      <c r="J89" s="76" t="str">
        <f>IF(J12="","",J12)</f>
        <v>26. 1. 2023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6.4" customHeight="1">
      <c r="A91" s="35"/>
      <c r="B91" s="36"/>
      <c r="C91" s="29" t="s">
        <v>24</v>
      </c>
      <c r="D91" s="37"/>
      <c r="E91" s="37"/>
      <c r="F91" s="24" t="str">
        <f>E15</f>
        <v xml:space="preserve">Město Ostrov </v>
      </c>
      <c r="G91" s="37"/>
      <c r="H91" s="37"/>
      <c r="I91" s="29" t="s">
        <v>30</v>
      </c>
      <c r="J91" s="33" t="str">
        <f>E21</f>
        <v xml:space="preserve">DPT projekty, Ing. Jan Dušek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6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110</v>
      </c>
      <c r="D94" s="173"/>
      <c r="E94" s="173"/>
      <c r="F94" s="173"/>
      <c r="G94" s="173"/>
      <c r="H94" s="173"/>
      <c r="I94" s="173"/>
      <c r="J94" s="174" t="s">
        <v>111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112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76"/>
      <c r="C97" s="177"/>
      <c r="D97" s="178" t="s">
        <v>131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134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2308</v>
      </c>
      <c r="E99" s="185"/>
      <c r="F99" s="185"/>
      <c r="G99" s="185"/>
      <c r="H99" s="185"/>
      <c r="I99" s="185"/>
      <c r="J99" s="186">
        <f>J141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2753</v>
      </c>
      <c r="E100" s="185"/>
      <c r="F100" s="185"/>
      <c r="G100" s="185"/>
      <c r="H100" s="185"/>
      <c r="I100" s="185"/>
      <c r="J100" s="186">
        <f>J147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2754</v>
      </c>
      <c r="E101" s="185"/>
      <c r="F101" s="185"/>
      <c r="G101" s="185"/>
      <c r="H101" s="185"/>
      <c r="I101" s="185"/>
      <c r="J101" s="186">
        <f>J164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2755</v>
      </c>
      <c r="E102" s="185"/>
      <c r="F102" s="185"/>
      <c r="G102" s="185"/>
      <c r="H102" s="185"/>
      <c r="I102" s="185"/>
      <c r="J102" s="186">
        <f>J185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2311</v>
      </c>
      <c r="E103" s="179"/>
      <c r="F103" s="179"/>
      <c r="G103" s="179"/>
      <c r="H103" s="179"/>
      <c r="I103" s="179"/>
      <c r="J103" s="180">
        <f>J193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6"/>
      <c r="C104" s="177"/>
      <c r="D104" s="178" t="s">
        <v>151</v>
      </c>
      <c r="E104" s="179"/>
      <c r="F104" s="179"/>
      <c r="G104" s="179"/>
      <c r="H104" s="179"/>
      <c r="I104" s="179"/>
      <c r="J104" s="180">
        <f>J196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152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4.4" customHeight="1">
      <c r="A114" s="35"/>
      <c r="B114" s="36"/>
      <c r="C114" s="37"/>
      <c r="D114" s="37"/>
      <c r="E114" s="171" t="str">
        <f>E7</f>
        <v>Ostrov, škola Májová - nástavba obektu Družiny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6" customHeight="1">
      <c r="A116" s="35"/>
      <c r="B116" s="36"/>
      <c r="C116" s="37"/>
      <c r="D116" s="37"/>
      <c r="E116" s="73" t="str">
        <f>E9</f>
        <v>D.1.4.3 - Vytápění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Ostrov </v>
      </c>
      <c r="G118" s="37"/>
      <c r="H118" s="37"/>
      <c r="I118" s="29" t="s">
        <v>22</v>
      </c>
      <c r="J118" s="76" t="str">
        <f>IF(J12="","",J12)</f>
        <v>26. 1. 2023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4" customHeight="1">
      <c r="A120" s="35"/>
      <c r="B120" s="36"/>
      <c r="C120" s="29" t="s">
        <v>24</v>
      </c>
      <c r="D120" s="37"/>
      <c r="E120" s="37"/>
      <c r="F120" s="24" t="str">
        <f>E15</f>
        <v xml:space="preserve">Město Ostrov </v>
      </c>
      <c r="G120" s="37"/>
      <c r="H120" s="37"/>
      <c r="I120" s="29" t="s">
        <v>30</v>
      </c>
      <c r="J120" s="33" t="str">
        <f>E21</f>
        <v xml:space="preserve">DPT projekty, Ing. Jan Dušek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6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33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153</v>
      </c>
      <c r="D123" s="191" t="s">
        <v>62</v>
      </c>
      <c r="E123" s="191" t="s">
        <v>58</v>
      </c>
      <c r="F123" s="191" t="s">
        <v>59</v>
      </c>
      <c r="G123" s="191" t="s">
        <v>154</v>
      </c>
      <c r="H123" s="191" t="s">
        <v>155</v>
      </c>
      <c r="I123" s="191" t="s">
        <v>156</v>
      </c>
      <c r="J123" s="191" t="s">
        <v>111</v>
      </c>
      <c r="K123" s="192" t="s">
        <v>157</v>
      </c>
      <c r="L123" s="193"/>
      <c r="M123" s="97" t="s">
        <v>1</v>
      </c>
      <c r="N123" s="98" t="s">
        <v>41</v>
      </c>
      <c r="O123" s="98" t="s">
        <v>158</v>
      </c>
      <c r="P123" s="98" t="s">
        <v>159</v>
      </c>
      <c r="Q123" s="98" t="s">
        <v>160</v>
      </c>
      <c r="R123" s="98" t="s">
        <v>161</v>
      </c>
      <c r="S123" s="98" t="s">
        <v>162</v>
      </c>
      <c r="T123" s="99" t="s">
        <v>163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164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P125+P193+P196</f>
        <v>0</v>
      </c>
      <c r="Q124" s="101"/>
      <c r="R124" s="196">
        <f>R125+R193+R196</f>
        <v>1.65650052</v>
      </c>
      <c r="S124" s="101"/>
      <c r="T124" s="197">
        <f>T125+T193+T196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76</v>
      </c>
      <c r="AU124" s="14" t="s">
        <v>113</v>
      </c>
      <c r="BK124" s="198">
        <f>BK125+BK193+BK196</f>
        <v>0</v>
      </c>
    </row>
    <row r="125" s="12" customFormat="1" ht="25.92" customHeight="1">
      <c r="A125" s="12"/>
      <c r="B125" s="199"/>
      <c r="C125" s="200"/>
      <c r="D125" s="201" t="s">
        <v>76</v>
      </c>
      <c r="E125" s="202" t="s">
        <v>947</v>
      </c>
      <c r="F125" s="202" t="s">
        <v>948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P126+P141+P147+P164+P185</f>
        <v>0</v>
      </c>
      <c r="Q125" s="207"/>
      <c r="R125" s="208">
        <f>R126+R141+R147+R164+R185</f>
        <v>1.65650052</v>
      </c>
      <c r="S125" s="207"/>
      <c r="T125" s="209">
        <f>T126+T141+T147+T164+T185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87</v>
      </c>
      <c r="AT125" s="211" t="s">
        <v>76</v>
      </c>
      <c r="AU125" s="211" t="s">
        <v>77</v>
      </c>
      <c r="AY125" s="210" t="s">
        <v>167</v>
      </c>
      <c r="BK125" s="212">
        <f>BK126+BK141+BK147+BK164+BK185</f>
        <v>0</v>
      </c>
    </row>
    <row r="126" s="12" customFormat="1" ht="22.8" customHeight="1">
      <c r="A126" s="12"/>
      <c r="B126" s="199"/>
      <c r="C126" s="200"/>
      <c r="D126" s="201" t="s">
        <v>76</v>
      </c>
      <c r="E126" s="213" t="s">
        <v>1082</v>
      </c>
      <c r="F126" s="213" t="s">
        <v>1083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SUM(P127:P140)</f>
        <v>0</v>
      </c>
      <c r="Q126" s="207"/>
      <c r="R126" s="208">
        <f>SUM(R127:R140)</f>
        <v>0.076744170000000014</v>
      </c>
      <c r="S126" s="207"/>
      <c r="T126" s="209">
        <f>SUM(T127:T140)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87</v>
      </c>
      <c r="AT126" s="211" t="s">
        <v>76</v>
      </c>
      <c r="AU126" s="211" t="s">
        <v>85</v>
      </c>
      <c r="AY126" s="210" t="s">
        <v>167</v>
      </c>
      <c r="BK126" s="212">
        <f>SUM(BK127:BK140)</f>
        <v>0</v>
      </c>
    </row>
    <row r="127" s="2" customFormat="1" ht="19.8" customHeight="1">
      <c r="A127" s="35"/>
      <c r="B127" s="36"/>
      <c r="C127" s="215" t="s">
        <v>85</v>
      </c>
      <c r="D127" s="215" t="s">
        <v>169</v>
      </c>
      <c r="E127" s="216" t="s">
        <v>2756</v>
      </c>
      <c r="F127" s="217" t="s">
        <v>2757</v>
      </c>
      <c r="G127" s="218" t="s">
        <v>178</v>
      </c>
      <c r="H127" s="219">
        <v>61.369999999999997</v>
      </c>
      <c r="I127" s="220"/>
      <c r="J127" s="221">
        <f>ROUND(I127*H127,2)</f>
        <v>0</v>
      </c>
      <c r="K127" s="217" t="s">
        <v>173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9.0000000000000006E-05</v>
      </c>
      <c r="R127" s="224">
        <f>Q127*H127</f>
        <v>0.0055233000000000001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233</v>
      </c>
      <c r="AT127" s="226" t="s">
        <v>169</v>
      </c>
      <c r="AU127" s="226" t="s">
        <v>87</v>
      </c>
      <c r="AY127" s="14" t="s">
        <v>167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233</v>
      </c>
      <c r="BM127" s="226" t="s">
        <v>2758</v>
      </c>
    </row>
    <row r="128" s="2" customFormat="1" ht="14.4" customHeight="1">
      <c r="A128" s="35"/>
      <c r="B128" s="36"/>
      <c r="C128" s="228" t="s">
        <v>87</v>
      </c>
      <c r="D128" s="228" t="s">
        <v>225</v>
      </c>
      <c r="E128" s="229" t="s">
        <v>2759</v>
      </c>
      <c r="F128" s="230" t="s">
        <v>2760</v>
      </c>
      <c r="G128" s="231" t="s">
        <v>178</v>
      </c>
      <c r="H128" s="232">
        <v>35.904000000000003</v>
      </c>
      <c r="I128" s="233"/>
      <c r="J128" s="234">
        <f>ROUND(I128*H128,2)</f>
        <v>0</v>
      </c>
      <c r="K128" s="230" t="s">
        <v>173</v>
      </c>
      <c r="L128" s="235"/>
      <c r="M128" s="236" t="s">
        <v>1</v>
      </c>
      <c r="N128" s="237" t="s">
        <v>42</v>
      </c>
      <c r="O128" s="88"/>
      <c r="P128" s="224">
        <f>O128*H128</f>
        <v>0</v>
      </c>
      <c r="Q128" s="224">
        <v>0.00023000000000000001</v>
      </c>
      <c r="R128" s="224">
        <f>Q128*H128</f>
        <v>0.0082579200000000002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297</v>
      </c>
      <c r="AT128" s="226" t="s">
        <v>225</v>
      </c>
      <c r="AU128" s="226" t="s">
        <v>87</v>
      </c>
      <c r="AY128" s="14" t="s">
        <v>167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233</v>
      </c>
      <c r="BM128" s="226" t="s">
        <v>2761</v>
      </c>
    </row>
    <row r="129" s="2" customFormat="1" ht="14.4" customHeight="1">
      <c r="A129" s="35"/>
      <c r="B129" s="36"/>
      <c r="C129" s="228" t="s">
        <v>180</v>
      </c>
      <c r="D129" s="228" t="s">
        <v>225</v>
      </c>
      <c r="E129" s="229" t="s">
        <v>2762</v>
      </c>
      <c r="F129" s="230" t="s">
        <v>2763</v>
      </c>
      <c r="G129" s="231" t="s">
        <v>178</v>
      </c>
      <c r="H129" s="232">
        <v>9.8119999999999994</v>
      </c>
      <c r="I129" s="233"/>
      <c r="J129" s="234">
        <f>ROUND(I129*H129,2)</f>
        <v>0</v>
      </c>
      <c r="K129" s="230" t="s">
        <v>173</v>
      </c>
      <c r="L129" s="235"/>
      <c r="M129" s="236" t="s">
        <v>1</v>
      </c>
      <c r="N129" s="237" t="s">
        <v>42</v>
      </c>
      <c r="O129" s="88"/>
      <c r="P129" s="224">
        <f>O129*H129</f>
        <v>0</v>
      </c>
      <c r="Q129" s="224">
        <v>0.00029</v>
      </c>
      <c r="R129" s="224">
        <f>Q129*H129</f>
        <v>0.0028454799999999996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297</v>
      </c>
      <c r="AT129" s="226" t="s">
        <v>225</v>
      </c>
      <c r="AU129" s="226" t="s">
        <v>87</v>
      </c>
      <c r="AY129" s="14" t="s">
        <v>167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233</v>
      </c>
      <c r="BM129" s="226" t="s">
        <v>2764</v>
      </c>
    </row>
    <row r="130" s="2" customFormat="1" ht="14.4" customHeight="1">
      <c r="A130" s="35"/>
      <c r="B130" s="36"/>
      <c r="C130" s="228" t="s">
        <v>174</v>
      </c>
      <c r="D130" s="228" t="s">
        <v>225</v>
      </c>
      <c r="E130" s="229" t="s">
        <v>2765</v>
      </c>
      <c r="F130" s="230" t="s">
        <v>2766</v>
      </c>
      <c r="G130" s="231" t="s">
        <v>178</v>
      </c>
      <c r="H130" s="232">
        <v>16.881</v>
      </c>
      <c r="I130" s="233"/>
      <c r="J130" s="234">
        <f>ROUND(I130*H130,2)</f>
        <v>0</v>
      </c>
      <c r="K130" s="230" t="s">
        <v>173</v>
      </c>
      <c r="L130" s="235"/>
      <c r="M130" s="236" t="s">
        <v>1</v>
      </c>
      <c r="N130" s="237" t="s">
        <v>42</v>
      </c>
      <c r="O130" s="88"/>
      <c r="P130" s="224">
        <f>O130*H130</f>
        <v>0</v>
      </c>
      <c r="Q130" s="224">
        <v>0.00032000000000000003</v>
      </c>
      <c r="R130" s="224">
        <f>Q130*H130</f>
        <v>0.0054019200000000002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297</v>
      </c>
      <c r="AT130" s="226" t="s">
        <v>225</v>
      </c>
      <c r="AU130" s="226" t="s">
        <v>87</v>
      </c>
      <c r="AY130" s="14" t="s">
        <v>167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233</v>
      </c>
      <c r="BM130" s="226" t="s">
        <v>2767</v>
      </c>
    </row>
    <row r="131" s="2" customFormat="1" ht="19.8" customHeight="1">
      <c r="A131" s="35"/>
      <c r="B131" s="36"/>
      <c r="C131" s="215" t="s">
        <v>188</v>
      </c>
      <c r="D131" s="215" t="s">
        <v>169</v>
      </c>
      <c r="E131" s="216" t="s">
        <v>2768</v>
      </c>
      <c r="F131" s="217" t="s">
        <v>2769</v>
      </c>
      <c r="G131" s="218" t="s">
        <v>178</v>
      </c>
      <c r="H131" s="219">
        <v>24.75</v>
      </c>
      <c r="I131" s="220"/>
      <c r="J131" s="221">
        <f>ROUND(I131*H131,2)</f>
        <v>0</v>
      </c>
      <c r="K131" s="217" t="s">
        <v>173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0.00017000000000000001</v>
      </c>
      <c r="R131" s="224">
        <f>Q131*H131</f>
        <v>0.0042075000000000003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233</v>
      </c>
      <c r="AT131" s="226" t="s">
        <v>169</v>
      </c>
      <c r="AU131" s="226" t="s">
        <v>87</v>
      </c>
      <c r="AY131" s="14" t="s">
        <v>167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233</v>
      </c>
      <c r="BM131" s="226" t="s">
        <v>2770</v>
      </c>
    </row>
    <row r="132" s="2" customFormat="1" ht="14.4" customHeight="1">
      <c r="A132" s="35"/>
      <c r="B132" s="36"/>
      <c r="C132" s="228" t="s">
        <v>192</v>
      </c>
      <c r="D132" s="228" t="s">
        <v>225</v>
      </c>
      <c r="E132" s="229" t="s">
        <v>2771</v>
      </c>
      <c r="F132" s="230" t="s">
        <v>2772</v>
      </c>
      <c r="G132" s="231" t="s">
        <v>178</v>
      </c>
      <c r="H132" s="232">
        <v>25.245000000000001</v>
      </c>
      <c r="I132" s="233"/>
      <c r="J132" s="234">
        <f>ROUND(I132*H132,2)</f>
        <v>0</v>
      </c>
      <c r="K132" s="230" t="s">
        <v>173</v>
      </c>
      <c r="L132" s="235"/>
      <c r="M132" s="236" t="s">
        <v>1</v>
      </c>
      <c r="N132" s="237" t="s">
        <v>42</v>
      </c>
      <c r="O132" s="88"/>
      <c r="P132" s="224">
        <f>O132*H132</f>
        <v>0</v>
      </c>
      <c r="Q132" s="224">
        <v>0.00044999999999999999</v>
      </c>
      <c r="R132" s="224">
        <f>Q132*H132</f>
        <v>0.011360250000000001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297</v>
      </c>
      <c r="AT132" s="226" t="s">
        <v>225</v>
      </c>
      <c r="AU132" s="226" t="s">
        <v>87</v>
      </c>
      <c r="AY132" s="14" t="s">
        <v>167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233</v>
      </c>
      <c r="BM132" s="226" t="s">
        <v>2773</v>
      </c>
    </row>
    <row r="133" s="2" customFormat="1" ht="14.4" customHeight="1">
      <c r="A133" s="35"/>
      <c r="B133" s="36"/>
      <c r="C133" s="215" t="s">
        <v>196</v>
      </c>
      <c r="D133" s="215" t="s">
        <v>169</v>
      </c>
      <c r="E133" s="216" t="s">
        <v>2424</v>
      </c>
      <c r="F133" s="217" t="s">
        <v>2425</v>
      </c>
      <c r="G133" s="218" t="s">
        <v>178</v>
      </c>
      <c r="H133" s="219">
        <v>387.56</v>
      </c>
      <c r="I133" s="220"/>
      <c r="J133" s="221">
        <f>ROUND(I133*H133,2)</f>
        <v>0</v>
      </c>
      <c r="K133" s="217" t="s">
        <v>173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233</v>
      </c>
      <c r="AT133" s="226" t="s">
        <v>169</v>
      </c>
      <c r="AU133" s="226" t="s">
        <v>87</v>
      </c>
      <c r="AY133" s="14" t="s">
        <v>167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233</v>
      </c>
      <c r="BM133" s="226" t="s">
        <v>2774</v>
      </c>
    </row>
    <row r="134" s="2" customFormat="1" ht="14.4" customHeight="1">
      <c r="A134" s="35"/>
      <c r="B134" s="36"/>
      <c r="C134" s="228" t="s">
        <v>200</v>
      </c>
      <c r="D134" s="228" t="s">
        <v>225</v>
      </c>
      <c r="E134" s="229" t="s">
        <v>2775</v>
      </c>
      <c r="F134" s="230" t="s">
        <v>2776</v>
      </c>
      <c r="G134" s="231" t="s">
        <v>178</v>
      </c>
      <c r="H134" s="232">
        <v>168.18000000000001</v>
      </c>
      <c r="I134" s="233"/>
      <c r="J134" s="234">
        <f>ROUND(I134*H134,2)</f>
        <v>0</v>
      </c>
      <c r="K134" s="230" t="s">
        <v>173</v>
      </c>
      <c r="L134" s="235"/>
      <c r="M134" s="236" t="s">
        <v>1</v>
      </c>
      <c r="N134" s="237" t="s">
        <v>42</v>
      </c>
      <c r="O134" s="88"/>
      <c r="P134" s="224">
        <f>O134*H134</f>
        <v>0</v>
      </c>
      <c r="Q134" s="224">
        <v>6.9999999999999994E-05</v>
      </c>
      <c r="R134" s="224">
        <f>Q134*H134</f>
        <v>0.011772599999999999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297</v>
      </c>
      <c r="AT134" s="226" t="s">
        <v>225</v>
      </c>
      <c r="AU134" s="226" t="s">
        <v>87</v>
      </c>
      <c r="AY134" s="14" t="s">
        <v>167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233</v>
      </c>
      <c r="BM134" s="226" t="s">
        <v>2777</v>
      </c>
    </row>
    <row r="135" s="2" customFormat="1" ht="14.4" customHeight="1">
      <c r="A135" s="35"/>
      <c r="B135" s="36"/>
      <c r="C135" s="228" t="s">
        <v>204</v>
      </c>
      <c r="D135" s="228" t="s">
        <v>225</v>
      </c>
      <c r="E135" s="229" t="s">
        <v>2778</v>
      </c>
      <c r="F135" s="230" t="s">
        <v>2779</v>
      </c>
      <c r="G135" s="231" t="s">
        <v>178</v>
      </c>
      <c r="H135" s="232">
        <v>44.920000000000002</v>
      </c>
      <c r="I135" s="233"/>
      <c r="J135" s="234">
        <f>ROUND(I135*H135,2)</f>
        <v>0</v>
      </c>
      <c r="K135" s="230" t="s">
        <v>173</v>
      </c>
      <c r="L135" s="235"/>
      <c r="M135" s="236" t="s">
        <v>1</v>
      </c>
      <c r="N135" s="237" t="s">
        <v>42</v>
      </c>
      <c r="O135" s="88"/>
      <c r="P135" s="224">
        <f>O135*H135</f>
        <v>0</v>
      </c>
      <c r="Q135" s="224">
        <v>8.0000000000000007E-05</v>
      </c>
      <c r="R135" s="224">
        <f>Q135*H135</f>
        <v>0.0035936000000000006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297</v>
      </c>
      <c r="AT135" s="226" t="s">
        <v>225</v>
      </c>
      <c r="AU135" s="226" t="s">
        <v>87</v>
      </c>
      <c r="AY135" s="14" t="s">
        <v>167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233</v>
      </c>
      <c r="BM135" s="226" t="s">
        <v>2780</v>
      </c>
    </row>
    <row r="136" s="2" customFormat="1" ht="14.4" customHeight="1">
      <c r="A136" s="35"/>
      <c r="B136" s="36"/>
      <c r="C136" s="228" t="s">
        <v>208</v>
      </c>
      <c r="D136" s="228" t="s">
        <v>225</v>
      </c>
      <c r="E136" s="229" t="s">
        <v>2427</v>
      </c>
      <c r="F136" s="230" t="s">
        <v>2428</v>
      </c>
      <c r="G136" s="231" t="s">
        <v>178</v>
      </c>
      <c r="H136" s="232">
        <v>33.82</v>
      </c>
      <c r="I136" s="233"/>
      <c r="J136" s="234">
        <f>ROUND(I136*H136,2)</f>
        <v>0</v>
      </c>
      <c r="K136" s="230" t="s">
        <v>173</v>
      </c>
      <c r="L136" s="235"/>
      <c r="M136" s="236" t="s">
        <v>1</v>
      </c>
      <c r="N136" s="237" t="s">
        <v>42</v>
      </c>
      <c r="O136" s="88"/>
      <c r="P136" s="224">
        <f>O136*H136</f>
        <v>0</v>
      </c>
      <c r="Q136" s="224">
        <v>0.00012</v>
      </c>
      <c r="R136" s="224">
        <f>Q136*H136</f>
        <v>0.0040584000000000002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297</v>
      </c>
      <c r="AT136" s="226" t="s">
        <v>225</v>
      </c>
      <c r="AU136" s="226" t="s">
        <v>87</v>
      </c>
      <c r="AY136" s="14" t="s">
        <v>167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233</v>
      </c>
      <c r="BM136" s="226" t="s">
        <v>2781</v>
      </c>
    </row>
    <row r="137" s="2" customFormat="1" ht="14.4" customHeight="1">
      <c r="A137" s="35"/>
      <c r="B137" s="36"/>
      <c r="C137" s="228" t="s">
        <v>212</v>
      </c>
      <c r="D137" s="228" t="s">
        <v>225</v>
      </c>
      <c r="E137" s="229" t="s">
        <v>2436</v>
      </c>
      <c r="F137" s="230" t="s">
        <v>2437</v>
      </c>
      <c r="G137" s="231" t="s">
        <v>178</v>
      </c>
      <c r="H137" s="232">
        <v>78.659999999999997</v>
      </c>
      <c r="I137" s="233"/>
      <c r="J137" s="234">
        <f>ROUND(I137*H137,2)</f>
        <v>0</v>
      </c>
      <c r="K137" s="230" t="s">
        <v>173</v>
      </c>
      <c r="L137" s="235"/>
      <c r="M137" s="236" t="s">
        <v>1</v>
      </c>
      <c r="N137" s="237" t="s">
        <v>42</v>
      </c>
      <c r="O137" s="88"/>
      <c r="P137" s="224">
        <f>O137*H137</f>
        <v>0</v>
      </c>
      <c r="Q137" s="224">
        <v>0.00012999999999999999</v>
      </c>
      <c r="R137" s="224">
        <f>Q137*H137</f>
        <v>0.010225799999999998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297</v>
      </c>
      <c r="AT137" s="226" t="s">
        <v>225</v>
      </c>
      <c r="AU137" s="226" t="s">
        <v>87</v>
      </c>
      <c r="AY137" s="14" t="s">
        <v>167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233</v>
      </c>
      <c r="BM137" s="226" t="s">
        <v>2782</v>
      </c>
    </row>
    <row r="138" s="2" customFormat="1" ht="14.4" customHeight="1">
      <c r="A138" s="35"/>
      <c r="B138" s="36"/>
      <c r="C138" s="228" t="s">
        <v>216</v>
      </c>
      <c r="D138" s="228" t="s">
        <v>225</v>
      </c>
      <c r="E138" s="229" t="s">
        <v>2439</v>
      </c>
      <c r="F138" s="230" t="s">
        <v>2440</v>
      </c>
      <c r="G138" s="231" t="s">
        <v>178</v>
      </c>
      <c r="H138" s="232">
        <v>55.299999999999997</v>
      </c>
      <c r="I138" s="233"/>
      <c r="J138" s="234">
        <f>ROUND(I138*H138,2)</f>
        <v>0</v>
      </c>
      <c r="K138" s="230" t="s">
        <v>173</v>
      </c>
      <c r="L138" s="235"/>
      <c r="M138" s="236" t="s">
        <v>1</v>
      </c>
      <c r="N138" s="237" t="s">
        <v>42</v>
      </c>
      <c r="O138" s="88"/>
      <c r="P138" s="224">
        <f>O138*H138</f>
        <v>0</v>
      </c>
      <c r="Q138" s="224">
        <v>0.00014999999999999999</v>
      </c>
      <c r="R138" s="224">
        <f>Q138*H138</f>
        <v>0.0082949999999999986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297</v>
      </c>
      <c r="AT138" s="226" t="s">
        <v>225</v>
      </c>
      <c r="AU138" s="226" t="s">
        <v>87</v>
      </c>
      <c r="AY138" s="14" t="s">
        <v>167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233</v>
      </c>
      <c r="BM138" s="226" t="s">
        <v>2783</v>
      </c>
    </row>
    <row r="139" s="2" customFormat="1" ht="14.4" customHeight="1">
      <c r="A139" s="35"/>
      <c r="B139" s="36"/>
      <c r="C139" s="228" t="s">
        <v>220</v>
      </c>
      <c r="D139" s="228" t="s">
        <v>225</v>
      </c>
      <c r="E139" s="229" t="s">
        <v>2442</v>
      </c>
      <c r="F139" s="230" t="s">
        <v>2443</v>
      </c>
      <c r="G139" s="231" t="s">
        <v>178</v>
      </c>
      <c r="H139" s="232">
        <v>6.6799999999999997</v>
      </c>
      <c r="I139" s="233"/>
      <c r="J139" s="234">
        <f>ROUND(I139*H139,2)</f>
        <v>0</v>
      </c>
      <c r="K139" s="230" t="s">
        <v>173</v>
      </c>
      <c r="L139" s="235"/>
      <c r="M139" s="236" t="s">
        <v>1</v>
      </c>
      <c r="N139" s="237" t="s">
        <v>42</v>
      </c>
      <c r="O139" s="88"/>
      <c r="P139" s="224">
        <f>O139*H139</f>
        <v>0</v>
      </c>
      <c r="Q139" s="224">
        <v>0.00018000000000000001</v>
      </c>
      <c r="R139" s="224">
        <f>Q139*H139</f>
        <v>0.0012024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297</v>
      </c>
      <c r="AT139" s="226" t="s">
        <v>225</v>
      </c>
      <c r="AU139" s="226" t="s">
        <v>87</v>
      </c>
      <c r="AY139" s="14" t="s">
        <v>167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233</v>
      </c>
      <c r="BM139" s="226" t="s">
        <v>2784</v>
      </c>
    </row>
    <row r="140" s="2" customFormat="1" ht="14.4" customHeight="1">
      <c r="A140" s="35"/>
      <c r="B140" s="36"/>
      <c r="C140" s="215" t="s">
        <v>224</v>
      </c>
      <c r="D140" s="215" t="s">
        <v>169</v>
      </c>
      <c r="E140" s="216" t="s">
        <v>2445</v>
      </c>
      <c r="F140" s="217" t="s">
        <v>2446</v>
      </c>
      <c r="G140" s="218" t="s">
        <v>228</v>
      </c>
      <c r="H140" s="219">
        <v>0.076999999999999999</v>
      </c>
      <c r="I140" s="220"/>
      <c r="J140" s="221">
        <f>ROUND(I140*H140,2)</f>
        <v>0</v>
      </c>
      <c r="K140" s="217" t="s">
        <v>173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233</v>
      </c>
      <c r="AT140" s="226" t="s">
        <v>169</v>
      </c>
      <c r="AU140" s="226" t="s">
        <v>87</v>
      </c>
      <c r="AY140" s="14" t="s">
        <v>167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233</v>
      </c>
      <c r="BM140" s="226" t="s">
        <v>2785</v>
      </c>
    </row>
    <row r="141" s="12" customFormat="1" ht="22.8" customHeight="1">
      <c r="A141" s="12"/>
      <c r="B141" s="199"/>
      <c r="C141" s="200"/>
      <c r="D141" s="201" t="s">
        <v>76</v>
      </c>
      <c r="E141" s="213" t="s">
        <v>2689</v>
      </c>
      <c r="F141" s="213" t="s">
        <v>2690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SUM(P142:P146)</f>
        <v>0</v>
      </c>
      <c r="Q141" s="207"/>
      <c r="R141" s="208">
        <f>SUM(R142:R146)</f>
        <v>0.0063</v>
      </c>
      <c r="S141" s="207"/>
      <c r="T141" s="209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87</v>
      </c>
      <c r="AT141" s="211" t="s">
        <v>76</v>
      </c>
      <c r="AU141" s="211" t="s">
        <v>85</v>
      </c>
      <c r="AY141" s="210" t="s">
        <v>167</v>
      </c>
      <c r="BK141" s="212">
        <f>SUM(BK142:BK146)</f>
        <v>0</v>
      </c>
    </row>
    <row r="142" s="2" customFormat="1" ht="19.8" customHeight="1">
      <c r="A142" s="35"/>
      <c r="B142" s="36"/>
      <c r="C142" s="215" t="s">
        <v>8</v>
      </c>
      <c r="D142" s="215" t="s">
        <v>169</v>
      </c>
      <c r="E142" s="216" t="s">
        <v>2786</v>
      </c>
      <c r="F142" s="217" t="s">
        <v>2787</v>
      </c>
      <c r="G142" s="218" t="s">
        <v>321</v>
      </c>
      <c r="H142" s="219">
        <v>5</v>
      </c>
      <c r="I142" s="220"/>
      <c r="J142" s="221">
        <f>ROUND(I142*H142,2)</f>
        <v>0</v>
      </c>
      <c r="K142" s="217" t="s">
        <v>173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0.00046000000000000001</v>
      </c>
      <c r="R142" s="224">
        <f>Q142*H142</f>
        <v>0.0023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233</v>
      </c>
      <c r="AT142" s="226" t="s">
        <v>169</v>
      </c>
      <c r="AU142" s="226" t="s">
        <v>87</v>
      </c>
      <c r="AY142" s="14" t="s">
        <v>167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233</v>
      </c>
      <c r="BM142" s="226" t="s">
        <v>2788</v>
      </c>
    </row>
    <row r="143" s="2" customFormat="1" ht="19.8" customHeight="1">
      <c r="A143" s="35"/>
      <c r="B143" s="36"/>
      <c r="C143" s="215" t="s">
        <v>233</v>
      </c>
      <c r="D143" s="215" t="s">
        <v>169</v>
      </c>
      <c r="E143" s="216" t="s">
        <v>2789</v>
      </c>
      <c r="F143" s="217" t="s">
        <v>2790</v>
      </c>
      <c r="G143" s="218" t="s">
        <v>321</v>
      </c>
      <c r="H143" s="219">
        <v>5</v>
      </c>
      <c r="I143" s="220"/>
      <c r="J143" s="221">
        <f>ROUND(I143*H143,2)</f>
        <v>0</v>
      </c>
      <c r="K143" s="217" t="s">
        <v>173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0.00010000000000000001</v>
      </c>
      <c r="R143" s="224">
        <f>Q143*H143</f>
        <v>0.00050000000000000001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233</v>
      </c>
      <c r="AT143" s="226" t="s">
        <v>169</v>
      </c>
      <c r="AU143" s="226" t="s">
        <v>87</v>
      </c>
      <c r="AY143" s="14" t="s">
        <v>167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233</v>
      </c>
      <c r="BM143" s="226" t="s">
        <v>2791</v>
      </c>
    </row>
    <row r="144" s="2" customFormat="1" ht="22.2" customHeight="1">
      <c r="A144" s="35"/>
      <c r="B144" s="36"/>
      <c r="C144" s="215" t="s">
        <v>237</v>
      </c>
      <c r="D144" s="215" t="s">
        <v>169</v>
      </c>
      <c r="E144" s="216" t="s">
        <v>2792</v>
      </c>
      <c r="F144" s="217" t="s">
        <v>2793</v>
      </c>
      <c r="G144" s="218" t="s">
        <v>321</v>
      </c>
      <c r="H144" s="219">
        <v>10</v>
      </c>
      <c r="I144" s="220"/>
      <c r="J144" s="221">
        <f>ROUND(I144*H144,2)</f>
        <v>0</v>
      </c>
      <c r="K144" s="217" t="s">
        <v>173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0.00035</v>
      </c>
      <c r="R144" s="224">
        <f>Q144*H144</f>
        <v>0.0035000000000000001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233</v>
      </c>
      <c r="AT144" s="226" t="s">
        <v>169</v>
      </c>
      <c r="AU144" s="226" t="s">
        <v>87</v>
      </c>
      <c r="AY144" s="14" t="s">
        <v>167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233</v>
      </c>
      <c r="BM144" s="226" t="s">
        <v>2794</v>
      </c>
    </row>
    <row r="145" s="2" customFormat="1" ht="19.8" customHeight="1">
      <c r="A145" s="35"/>
      <c r="B145" s="36"/>
      <c r="C145" s="215" t="s">
        <v>241</v>
      </c>
      <c r="D145" s="215" t="s">
        <v>169</v>
      </c>
      <c r="E145" s="216" t="s">
        <v>2795</v>
      </c>
      <c r="F145" s="217" t="s">
        <v>2796</v>
      </c>
      <c r="G145" s="218" t="s">
        <v>1146</v>
      </c>
      <c r="H145" s="219">
        <v>10</v>
      </c>
      <c r="I145" s="220"/>
      <c r="J145" s="221">
        <f>ROUND(I145*H145,2)</f>
        <v>0</v>
      </c>
      <c r="K145" s="217" t="s">
        <v>1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233</v>
      </c>
      <c r="AT145" s="226" t="s">
        <v>169</v>
      </c>
      <c r="AU145" s="226" t="s">
        <v>87</v>
      </c>
      <c r="AY145" s="14" t="s">
        <v>167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233</v>
      </c>
      <c r="BM145" s="226" t="s">
        <v>2797</v>
      </c>
    </row>
    <row r="146" s="2" customFormat="1" ht="14.4" customHeight="1">
      <c r="A146" s="35"/>
      <c r="B146" s="36"/>
      <c r="C146" s="215" t="s">
        <v>245</v>
      </c>
      <c r="D146" s="215" t="s">
        <v>169</v>
      </c>
      <c r="E146" s="216" t="s">
        <v>2718</v>
      </c>
      <c r="F146" s="217" t="s">
        <v>2719</v>
      </c>
      <c r="G146" s="218" t="s">
        <v>228</v>
      </c>
      <c r="H146" s="219">
        <v>0.24099999999999999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233</v>
      </c>
      <c r="AT146" s="226" t="s">
        <v>169</v>
      </c>
      <c r="AU146" s="226" t="s">
        <v>87</v>
      </c>
      <c r="AY146" s="14" t="s">
        <v>167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233</v>
      </c>
      <c r="BM146" s="226" t="s">
        <v>2798</v>
      </c>
    </row>
    <row r="147" s="12" customFormat="1" ht="22.8" customHeight="1">
      <c r="A147" s="12"/>
      <c r="B147" s="199"/>
      <c r="C147" s="200"/>
      <c r="D147" s="201" t="s">
        <v>76</v>
      </c>
      <c r="E147" s="213" t="s">
        <v>2799</v>
      </c>
      <c r="F147" s="213" t="s">
        <v>2800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SUM(P148:P163)</f>
        <v>0</v>
      </c>
      <c r="Q147" s="207"/>
      <c r="R147" s="208">
        <f>SUM(R148:R163)</f>
        <v>0.28746634999999998</v>
      </c>
      <c r="S147" s="207"/>
      <c r="T147" s="209">
        <f>SUM(T148:T163)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87</v>
      </c>
      <c r="AT147" s="211" t="s">
        <v>76</v>
      </c>
      <c r="AU147" s="211" t="s">
        <v>85</v>
      </c>
      <c r="AY147" s="210" t="s">
        <v>167</v>
      </c>
      <c r="BK147" s="212">
        <f>SUM(BK148:BK163)</f>
        <v>0</v>
      </c>
    </row>
    <row r="148" s="2" customFormat="1" ht="14.4" customHeight="1">
      <c r="A148" s="35"/>
      <c r="B148" s="36"/>
      <c r="C148" s="215" t="s">
        <v>249</v>
      </c>
      <c r="D148" s="215" t="s">
        <v>169</v>
      </c>
      <c r="E148" s="216" t="s">
        <v>2801</v>
      </c>
      <c r="F148" s="217" t="s">
        <v>2802</v>
      </c>
      <c r="G148" s="218" t="s">
        <v>178</v>
      </c>
      <c r="H148" s="219">
        <v>40.479999999999997</v>
      </c>
      <c r="I148" s="220"/>
      <c r="J148" s="221">
        <f>ROUND(I148*H148,2)</f>
        <v>0</v>
      </c>
      <c r="K148" s="217" t="s">
        <v>173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0.00038000000000000002</v>
      </c>
      <c r="R148" s="224">
        <f>Q148*H148</f>
        <v>0.015382399999999999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233</v>
      </c>
      <c r="AT148" s="226" t="s">
        <v>169</v>
      </c>
      <c r="AU148" s="226" t="s">
        <v>87</v>
      </c>
      <c r="AY148" s="14" t="s">
        <v>167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233</v>
      </c>
      <c r="BM148" s="226" t="s">
        <v>2803</v>
      </c>
    </row>
    <row r="149" s="2" customFormat="1" ht="14.4" customHeight="1">
      <c r="A149" s="35"/>
      <c r="B149" s="36"/>
      <c r="C149" s="215" t="s">
        <v>7</v>
      </c>
      <c r="D149" s="215" t="s">
        <v>169</v>
      </c>
      <c r="E149" s="216" t="s">
        <v>2804</v>
      </c>
      <c r="F149" s="217" t="s">
        <v>2805</v>
      </c>
      <c r="G149" s="218" t="s">
        <v>178</v>
      </c>
      <c r="H149" s="219">
        <v>11.063000000000001</v>
      </c>
      <c r="I149" s="220"/>
      <c r="J149" s="221">
        <f>ROUND(I149*H149,2)</f>
        <v>0</v>
      </c>
      <c r="K149" s="217" t="s">
        <v>1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233</v>
      </c>
      <c r="AT149" s="226" t="s">
        <v>169</v>
      </c>
      <c r="AU149" s="226" t="s">
        <v>87</v>
      </c>
      <c r="AY149" s="14" t="s">
        <v>167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233</v>
      </c>
      <c r="BM149" s="226" t="s">
        <v>2806</v>
      </c>
    </row>
    <row r="150" s="2" customFormat="1" ht="14.4" customHeight="1">
      <c r="A150" s="35"/>
      <c r="B150" s="36"/>
      <c r="C150" s="215" t="s">
        <v>256</v>
      </c>
      <c r="D150" s="215" t="s">
        <v>169</v>
      </c>
      <c r="E150" s="216" t="s">
        <v>2807</v>
      </c>
      <c r="F150" s="217" t="s">
        <v>2808</v>
      </c>
      <c r="G150" s="218" t="s">
        <v>178</v>
      </c>
      <c r="H150" s="219">
        <v>19.033000000000001</v>
      </c>
      <c r="I150" s="220"/>
      <c r="J150" s="221">
        <f>ROUND(I150*H150,2)</f>
        <v>0</v>
      </c>
      <c r="K150" s="217" t="s">
        <v>173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0.0015900000000000001</v>
      </c>
      <c r="R150" s="224">
        <f>Q150*H150</f>
        <v>0.030262470000000003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233</v>
      </c>
      <c r="AT150" s="226" t="s">
        <v>169</v>
      </c>
      <c r="AU150" s="226" t="s">
        <v>87</v>
      </c>
      <c r="AY150" s="14" t="s">
        <v>167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233</v>
      </c>
      <c r="BM150" s="226" t="s">
        <v>2809</v>
      </c>
    </row>
    <row r="151" s="2" customFormat="1" ht="14.4" customHeight="1">
      <c r="A151" s="35"/>
      <c r="B151" s="36"/>
      <c r="C151" s="215" t="s">
        <v>261</v>
      </c>
      <c r="D151" s="215" t="s">
        <v>169</v>
      </c>
      <c r="E151" s="216" t="s">
        <v>2810</v>
      </c>
      <c r="F151" s="217" t="s">
        <v>2811</v>
      </c>
      <c r="G151" s="218" t="s">
        <v>178</v>
      </c>
      <c r="H151" s="219">
        <v>28.463000000000001</v>
      </c>
      <c r="I151" s="220"/>
      <c r="J151" s="221">
        <f>ROUND(I151*H151,2)</f>
        <v>0</v>
      </c>
      <c r="K151" s="217" t="s">
        <v>173</v>
      </c>
      <c r="L151" s="41"/>
      <c r="M151" s="222" t="s">
        <v>1</v>
      </c>
      <c r="N151" s="223" t="s">
        <v>42</v>
      </c>
      <c r="O151" s="88"/>
      <c r="P151" s="224">
        <f>O151*H151</f>
        <v>0</v>
      </c>
      <c r="Q151" s="224">
        <v>0.0033600000000000001</v>
      </c>
      <c r="R151" s="224">
        <f>Q151*H151</f>
        <v>0.095635680000000001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233</v>
      </c>
      <c r="AT151" s="226" t="s">
        <v>169</v>
      </c>
      <c r="AU151" s="226" t="s">
        <v>87</v>
      </c>
      <c r="AY151" s="14" t="s">
        <v>167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233</v>
      </c>
      <c r="BM151" s="226" t="s">
        <v>2812</v>
      </c>
    </row>
    <row r="152" s="2" customFormat="1" ht="14.4" customHeight="1">
      <c r="A152" s="35"/>
      <c r="B152" s="36"/>
      <c r="C152" s="215" t="s">
        <v>265</v>
      </c>
      <c r="D152" s="215" t="s">
        <v>169</v>
      </c>
      <c r="E152" s="216" t="s">
        <v>2813</v>
      </c>
      <c r="F152" s="217" t="s">
        <v>2814</v>
      </c>
      <c r="G152" s="218" t="s">
        <v>178</v>
      </c>
      <c r="H152" s="219">
        <v>26.170000000000002</v>
      </c>
      <c r="I152" s="220"/>
      <c r="J152" s="221">
        <f>ROUND(I152*H152,2)</f>
        <v>0</v>
      </c>
      <c r="K152" s="217" t="s">
        <v>173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233</v>
      </c>
      <c r="AT152" s="226" t="s">
        <v>169</v>
      </c>
      <c r="AU152" s="226" t="s">
        <v>87</v>
      </c>
      <c r="AY152" s="14" t="s">
        <v>167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233</v>
      </c>
      <c r="BM152" s="226" t="s">
        <v>2815</v>
      </c>
    </row>
    <row r="153" s="2" customFormat="1" ht="14.4" customHeight="1">
      <c r="A153" s="35"/>
      <c r="B153" s="36"/>
      <c r="C153" s="215" t="s">
        <v>269</v>
      </c>
      <c r="D153" s="215" t="s">
        <v>169</v>
      </c>
      <c r="E153" s="216" t="s">
        <v>2816</v>
      </c>
      <c r="F153" s="217" t="s">
        <v>2817</v>
      </c>
      <c r="G153" s="218" t="s">
        <v>178</v>
      </c>
      <c r="H153" s="219">
        <v>24.75</v>
      </c>
      <c r="I153" s="220"/>
      <c r="J153" s="221">
        <f>ROUND(I153*H153,2)</f>
        <v>0</v>
      </c>
      <c r="K153" s="217" t="s">
        <v>173</v>
      </c>
      <c r="L153" s="41"/>
      <c r="M153" s="222" t="s">
        <v>1</v>
      </c>
      <c r="N153" s="223" t="s">
        <v>42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233</v>
      </c>
      <c r="AT153" s="226" t="s">
        <v>169</v>
      </c>
      <c r="AU153" s="226" t="s">
        <v>87</v>
      </c>
      <c r="AY153" s="14" t="s">
        <v>167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233</v>
      </c>
      <c r="BM153" s="226" t="s">
        <v>2818</v>
      </c>
    </row>
    <row r="154" s="2" customFormat="1" ht="14.4" customHeight="1">
      <c r="A154" s="35"/>
      <c r="B154" s="36"/>
      <c r="C154" s="215" t="s">
        <v>273</v>
      </c>
      <c r="D154" s="215" t="s">
        <v>169</v>
      </c>
      <c r="E154" s="216" t="s">
        <v>2819</v>
      </c>
      <c r="F154" s="217" t="s">
        <v>2820</v>
      </c>
      <c r="G154" s="218" t="s">
        <v>178</v>
      </c>
      <c r="H154" s="219">
        <v>325.57999999999998</v>
      </c>
      <c r="I154" s="220"/>
      <c r="J154" s="221">
        <f>ROUND(I154*H154,2)</f>
        <v>0</v>
      </c>
      <c r="K154" s="217" t="s">
        <v>173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233</v>
      </c>
      <c r="AT154" s="226" t="s">
        <v>169</v>
      </c>
      <c r="AU154" s="226" t="s">
        <v>87</v>
      </c>
      <c r="AY154" s="14" t="s">
        <v>167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233</v>
      </c>
      <c r="BM154" s="226" t="s">
        <v>2821</v>
      </c>
    </row>
    <row r="155" s="2" customFormat="1" ht="14.4" customHeight="1">
      <c r="A155" s="35"/>
      <c r="B155" s="36"/>
      <c r="C155" s="215" t="s">
        <v>277</v>
      </c>
      <c r="D155" s="215" t="s">
        <v>169</v>
      </c>
      <c r="E155" s="216" t="s">
        <v>2822</v>
      </c>
      <c r="F155" s="217" t="s">
        <v>2823</v>
      </c>
      <c r="G155" s="218" t="s">
        <v>178</v>
      </c>
      <c r="H155" s="219">
        <v>61.979999999999997</v>
      </c>
      <c r="I155" s="220"/>
      <c r="J155" s="221">
        <f>ROUND(I155*H155,2)</f>
        <v>0</v>
      </c>
      <c r="K155" s="217" t="s">
        <v>173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233</v>
      </c>
      <c r="AT155" s="226" t="s">
        <v>169</v>
      </c>
      <c r="AU155" s="226" t="s">
        <v>87</v>
      </c>
      <c r="AY155" s="14" t="s">
        <v>167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233</v>
      </c>
      <c r="BM155" s="226" t="s">
        <v>2824</v>
      </c>
    </row>
    <row r="156" s="2" customFormat="1" ht="14.4" customHeight="1">
      <c r="A156" s="35"/>
      <c r="B156" s="36"/>
      <c r="C156" s="215" t="s">
        <v>281</v>
      </c>
      <c r="D156" s="215" t="s">
        <v>169</v>
      </c>
      <c r="E156" s="216" t="s">
        <v>2825</v>
      </c>
      <c r="F156" s="217" t="s">
        <v>2826</v>
      </c>
      <c r="G156" s="218" t="s">
        <v>178</v>
      </c>
      <c r="H156" s="219">
        <v>168.18000000000001</v>
      </c>
      <c r="I156" s="220"/>
      <c r="J156" s="221">
        <f>ROUND(I156*H156,2)</f>
        <v>0</v>
      </c>
      <c r="K156" s="217" t="s">
        <v>173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0.00014999999999999999</v>
      </c>
      <c r="R156" s="224">
        <f>Q156*H156</f>
        <v>0.025226999999999999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233</v>
      </c>
      <c r="AT156" s="226" t="s">
        <v>169</v>
      </c>
      <c r="AU156" s="226" t="s">
        <v>87</v>
      </c>
      <c r="AY156" s="14" t="s">
        <v>167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233</v>
      </c>
      <c r="BM156" s="226" t="s">
        <v>2827</v>
      </c>
    </row>
    <row r="157" s="2" customFormat="1" ht="14.4" customHeight="1">
      <c r="A157" s="35"/>
      <c r="B157" s="36"/>
      <c r="C157" s="215" t="s">
        <v>285</v>
      </c>
      <c r="D157" s="215" t="s">
        <v>169</v>
      </c>
      <c r="E157" s="216" t="s">
        <v>2828</v>
      </c>
      <c r="F157" s="217" t="s">
        <v>2829</v>
      </c>
      <c r="G157" s="218" t="s">
        <v>178</v>
      </c>
      <c r="H157" s="219">
        <v>44.920000000000002</v>
      </c>
      <c r="I157" s="220"/>
      <c r="J157" s="221">
        <f>ROUND(I157*H157,2)</f>
        <v>0</v>
      </c>
      <c r="K157" s="217" t="s">
        <v>173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0.00020000000000000001</v>
      </c>
      <c r="R157" s="224">
        <f>Q157*H157</f>
        <v>0.0089840000000000007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233</v>
      </c>
      <c r="AT157" s="226" t="s">
        <v>169</v>
      </c>
      <c r="AU157" s="226" t="s">
        <v>87</v>
      </c>
      <c r="AY157" s="14" t="s">
        <v>167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233</v>
      </c>
      <c r="BM157" s="226" t="s">
        <v>2830</v>
      </c>
    </row>
    <row r="158" s="2" customFormat="1" ht="14.4" customHeight="1">
      <c r="A158" s="35"/>
      <c r="B158" s="36"/>
      <c r="C158" s="215" t="s">
        <v>289</v>
      </c>
      <c r="D158" s="215" t="s">
        <v>169</v>
      </c>
      <c r="E158" s="216" t="s">
        <v>2831</v>
      </c>
      <c r="F158" s="217" t="s">
        <v>2832</v>
      </c>
      <c r="G158" s="218" t="s">
        <v>178</v>
      </c>
      <c r="H158" s="219">
        <v>33.82</v>
      </c>
      <c r="I158" s="220"/>
      <c r="J158" s="221">
        <f>ROUND(I158*H158,2)</f>
        <v>0</v>
      </c>
      <c r="K158" s="217" t="s">
        <v>173</v>
      </c>
      <c r="L158" s="41"/>
      <c r="M158" s="222" t="s">
        <v>1</v>
      </c>
      <c r="N158" s="223" t="s">
        <v>42</v>
      </c>
      <c r="O158" s="88"/>
      <c r="P158" s="224">
        <f>O158*H158</f>
        <v>0</v>
      </c>
      <c r="Q158" s="224">
        <v>0.00034000000000000002</v>
      </c>
      <c r="R158" s="224">
        <f>Q158*H158</f>
        <v>0.011498800000000002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233</v>
      </c>
      <c r="AT158" s="226" t="s">
        <v>169</v>
      </c>
      <c r="AU158" s="226" t="s">
        <v>87</v>
      </c>
      <c r="AY158" s="14" t="s">
        <v>167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233</v>
      </c>
      <c r="BM158" s="226" t="s">
        <v>2833</v>
      </c>
    </row>
    <row r="159" s="2" customFormat="1" ht="14.4" customHeight="1">
      <c r="A159" s="35"/>
      <c r="B159" s="36"/>
      <c r="C159" s="215" t="s">
        <v>293</v>
      </c>
      <c r="D159" s="215" t="s">
        <v>169</v>
      </c>
      <c r="E159" s="216" t="s">
        <v>2834</v>
      </c>
      <c r="F159" s="217" t="s">
        <v>2835</v>
      </c>
      <c r="G159" s="218" t="s">
        <v>178</v>
      </c>
      <c r="H159" s="219">
        <v>78.659999999999997</v>
      </c>
      <c r="I159" s="220"/>
      <c r="J159" s="221">
        <f>ROUND(I159*H159,2)</f>
        <v>0</v>
      </c>
      <c r="K159" s="217" t="s">
        <v>173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0.00059999999999999995</v>
      </c>
      <c r="R159" s="224">
        <f>Q159*H159</f>
        <v>0.047195999999999995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233</v>
      </c>
      <c r="AT159" s="226" t="s">
        <v>169</v>
      </c>
      <c r="AU159" s="226" t="s">
        <v>87</v>
      </c>
      <c r="AY159" s="14" t="s">
        <v>167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233</v>
      </c>
      <c r="BM159" s="226" t="s">
        <v>2836</v>
      </c>
    </row>
    <row r="160" s="2" customFormat="1" ht="14.4" customHeight="1">
      <c r="A160" s="35"/>
      <c r="B160" s="36"/>
      <c r="C160" s="215" t="s">
        <v>297</v>
      </c>
      <c r="D160" s="215" t="s">
        <v>169</v>
      </c>
      <c r="E160" s="216" t="s">
        <v>2837</v>
      </c>
      <c r="F160" s="217" t="s">
        <v>2838</v>
      </c>
      <c r="G160" s="218" t="s">
        <v>178</v>
      </c>
      <c r="H160" s="219">
        <v>55.299999999999997</v>
      </c>
      <c r="I160" s="220"/>
      <c r="J160" s="221">
        <f>ROUND(I160*H160,2)</f>
        <v>0</v>
      </c>
      <c r="K160" s="217" t="s">
        <v>173</v>
      </c>
      <c r="L160" s="41"/>
      <c r="M160" s="222" t="s">
        <v>1</v>
      </c>
      <c r="N160" s="223" t="s">
        <v>42</v>
      </c>
      <c r="O160" s="88"/>
      <c r="P160" s="224">
        <f>O160*H160</f>
        <v>0</v>
      </c>
      <c r="Q160" s="224">
        <v>0.00073999999999999999</v>
      </c>
      <c r="R160" s="224">
        <f>Q160*H160</f>
        <v>0.040922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233</v>
      </c>
      <c r="AT160" s="226" t="s">
        <v>169</v>
      </c>
      <c r="AU160" s="226" t="s">
        <v>87</v>
      </c>
      <c r="AY160" s="14" t="s">
        <v>167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233</v>
      </c>
      <c r="BM160" s="226" t="s">
        <v>2839</v>
      </c>
    </row>
    <row r="161" s="2" customFormat="1" ht="14.4" customHeight="1">
      <c r="A161" s="35"/>
      <c r="B161" s="36"/>
      <c r="C161" s="215" t="s">
        <v>301</v>
      </c>
      <c r="D161" s="215" t="s">
        <v>169</v>
      </c>
      <c r="E161" s="216" t="s">
        <v>2840</v>
      </c>
      <c r="F161" s="217" t="s">
        <v>2841</v>
      </c>
      <c r="G161" s="218" t="s">
        <v>178</v>
      </c>
      <c r="H161" s="219">
        <v>6.6799999999999997</v>
      </c>
      <c r="I161" s="220"/>
      <c r="J161" s="221">
        <f>ROUND(I161*H161,2)</f>
        <v>0</v>
      </c>
      <c r="K161" s="217" t="s">
        <v>173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0.0018500000000000001</v>
      </c>
      <c r="R161" s="224">
        <f>Q161*H161</f>
        <v>0.012357999999999999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233</v>
      </c>
      <c r="AT161" s="226" t="s">
        <v>169</v>
      </c>
      <c r="AU161" s="226" t="s">
        <v>87</v>
      </c>
      <c r="AY161" s="14" t="s">
        <v>167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233</v>
      </c>
      <c r="BM161" s="226" t="s">
        <v>2842</v>
      </c>
    </row>
    <row r="162" s="2" customFormat="1" ht="14.4" customHeight="1">
      <c r="A162" s="35"/>
      <c r="B162" s="36"/>
      <c r="C162" s="215" t="s">
        <v>306</v>
      </c>
      <c r="D162" s="215" t="s">
        <v>169</v>
      </c>
      <c r="E162" s="216" t="s">
        <v>2843</v>
      </c>
      <c r="F162" s="217" t="s">
        <v>2844</v>
      </c>
      <c r="G162" s="218" t="s">
        <v>1146</v>
      </c>
      <c r="H162" s="219">
        <v>1</v>
      </c>
      <c r="I162" s="220"/>
      <c r="J162" s="221">
        <f>ROUND(I162*H162,2)</f>
        <v>0</v>
      </c>
      <c r="K162" s="217" t="s">
        <v>1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233</v>
      </c>
      <c r="AT162" s="226" t="s">
        <v>169</v>
      </c>
      <c r="AU162" s="226" t="s">
        <v>87</v>
      </c>
      <c r="AY162" s="14" t="s">
        <v>167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233</v>
      </c>
      <c r="BM162" s="226" t="s">
        <v>2845</v>
      </c>
    </row>
    <row r="163" s="2" customFormat="1" ht="14.4" customHeight="1">
      <c r="A163" s="35"/>
      <c r="B163" s="36"/>
      <c r="C163" s="215" t="s">
        <v>310</v>
      </c>
      <c r="D163" s="215" t="s">
        <v>169</v>
      </c>
      <c r="E163" s="216" t="s">
        <v>2846</v>
      </c>
      <c r="F163" s="217" t="s">
        <v>2847</v>
      </c>
      <c r="G163" s="218" t="s">
        <v>228</v>
      </c>
      <c r="H163" s="219">
        <v>0.29599999999999999</v>
      </c>
      <c r="I163" s="220"/>
      <c r="J163" s="221">
        <f>ROUND(I163*H163,2)</f>
        <v>0</v>
      </c>
      <c r="K163" s="217" t="s">
        <v>173</v>
      </c>
      <c r="L163" s="41"/>
      <c r="M163" s="222" t="s">
        <v>1</v>
      </c>
      <c r="N163" s="223" t="s">
        <v>42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233</v>
      </c>
      <c r="AT163" s="226" t="s">
        <v>169</v>
      </c>
      <c r="AU163" s="226" t="s">
        <v>87</v>
      </c>
      <c r="AY163" s="14" t="s">
        <v>167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233</v>
      </c>
      <c r="BM163" s="226" t="s">
        <v>2848</v>
      </c>
    </row>
    <row r="164" s="12" customFormat="1" ht="22.8" customHeight="1">
      <c r="A164" s="12"/>
      <c r="B164" s="199"/>
      <c r="C164" s="200"/>
      <c r="D164" s="201" t="s">
        <v>76</v>
      </c>
      <c r="E164" s="213" t="s">
        <v>2849</v>
      </c>
      <c r="F164" s="213" t="s">
        <v>2850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SUM(P165:P184)</f>
        <v>0</v>
      </c>
      <c r="Q164" s="207"/>
      <c r="R164" s="208">
        <f>SUM(R165:R184)</f>
        <v>0.057909999999999996</v>
      </c>
      <c r="S164" s="207"/>
      <c r="T164" s="209">
        <f>SUM(T165:T184)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87</v>
      </c>
      <c r="AT164" s="211" t="s">
        <v>76</v>
      </c>
      <c r="AU164" s="211" t="s">
        <v>85</v>
      </c>
      <c r="AY164" s="210" t="s">
        <v>167</v>
      </c>
      <c r="BK164" s="212">
        <f>SUM(BK165:BK184)</f>
        <v>0</v>
      </c>
    </row>
    <row r="165" s="2" customFormat="1" ht="14.4" customHeight="1">
      <c r="A165" s="35"/>
      <c r="B165" s="36"/>
      <c r="C165" s="215" t="s">
        <v>314</v>
      </c>
      <c r="D165" s="215" t="s">
        <v>169</v>
      </c>
      <c r="E165" s="216" t="s">
        <v>2851</v>
      </c>
      <c r="F165" s="217" t="s">
        <v>2852</v>
      </c>
      <c r="G165" s="218" t="s">
        <v>321</v>
      </c>
      <c r="H165" s="219">
        <v>10</v>
      </c>
      <c r="I165" s="220"/>
      <c r="J165" s="221">
        <f>ROUND(I165*H165,2)</f>
        <v>0</v>
      </c>
      <c r="K165" s="217" t="s">
        <v>173</v>
      </c>
      <c r="L165" s="41"/>
      <c r="M165" s="222" t="s">
        <v>1</v>
      </c>
      <c r="N165" s="223" t="s">
        <v>42</v>
      </c>
      <c r="O165" s="88"/>
      <c r="P165" s="224">
        <f>O165*H165</f>
        <v>0</v>
      </c>
      <c r="Q165" s="224">
        <v>0.00023000000000000001</v>
      </c>
      <c r="R165" s="224">
        <f>Q165*H165</f>
        <v>0.0023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233</v>
      </c>
      <c r="AT165" s="226" t="s">
        <v>169</v>
      </c>
      <c r="AU165" s="226" t="s">
        <v>87</v>
      </c>
      <c r="AY165" s="14" t="s">
        <v>167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233</v>
      </c>
      <c r="BM165" s="226" t="s">
        <v>2853</v>
      </c>
    </row>
    <row r="166" s="2" customFormat="1" ht="14.4" customHeight="1">
      <c r="A166" s="35"/>
      <c r="B166" s="36"/>
      <c r="C166" s="215" t="s">
        <v>318</v>
      </c>
      <c r="D166" s="215" t="s">
        <v>169</v>
      </c>
      <c r="E166" s="216" t="s">
        <v>2854</v>
      </c>
      <c r="F166" s="217" t="s">
        <v>2855</v>
      </c>
      <c r="G166" s="218" t="s">
        <v>321</v>
      </c>
      <c r="H166" s="219">
        <v>2</v>
      </c>
      <c r="I166" s="220"/>
      <c r="J166" s="221">
        <f>ROUND(I166*H166,2)</f>
        <v>0</v>
      </c>
      <c r="K166" s="217" t="s">
        <v>173</v>
      </c>
      <c r="L166" s="41"/>
      <c r="M166" s="222" t="s">
        <v>1</v>
      </c>
      <c r="N166" s="223" t="s">
        <v>42</v>
      </c>
      <c r="O166" s="88"/>
      <c r="P166" s="224">
        <f>O166*H166</f>
        <v>0</v>
      </c>
      <c r="Q166" s="224">
        <v>0.00062</v>
      </c>
      <c r="R166" s="224">
        <f>Q166*H166</f>
        <v>0.00124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233</v>
      </c>
      <c r="AT166" s="226" t="s">
        <v>169</v>
      </c>
      <c r="AU166" s="226" t="s">
        <v>87</v>
      </c>
      <c r="AY166" s="14" t="s">
        <v>167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233</v>
      </c>
      <c r="BM166" s="226" t="s">
        <v>2856</v>
      </c>
    </row>
    <row r="167" s="2" customFormat="1" ht="14.4" customHeight="1">
      <c r="A167" s="35"/>
      <c r="B167" s="36"/>
      <c r="C167" s="215" t="s">
        <v>323</v>
      </c>
      <c r="D167" s="215" t="s">
        <v>169</v>
      </c>
      <c r="E167" s="216" t="s">
        <v>2857</v>
      </c>
      <c r="F167" s="217" t="s">
        <v>2858</v>
      </c>
      <c r="G167" s="218" t="s">
        <v>321</v>
      </c>
      <c r="H167" s="219">
        <v>1</v>
      </c>
      <c r="I167" s="220"/>
      <c r="J167" s="221">
        <f>ROUND(I167*H167,2)</f>
        <v>0</v>
      </c>
      <c r="K167" s="217" t="s">
        <v>173</v>
      </c>
      <c r="L167" s="41"/>
      <c r="M167" s="222" t="s">
        <v>1</v>
      </c>
      <c r="N167" s="223" t="s">
        <v>42</v>
      </c>
      <c r="O167" s="88"/>
      <c r="P167" s="224">
        <f>O167*H167</f>
        <v>0</v>
      </c>
      <c r="Q167" s="224">
        <v>0.00092000000000000003</v>
      </c>
      <c r="R167" s="224">
        <f>Q167*H167</f>
        <v>0.00092000000000000003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233</v>
      </c>
      <c r="AT167" s="226" t="s">
        <v>169</v>
      </c>
      <c r="AU167" s="226" t="s">
        <v>87</v>
      </c>
      <c r="AY167" s="14" t="s">
        <v>167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85</v>
      </c>
      <c r="BK167" s="227">
        <f>ROUND(I167*H167,2)</f>
        <v>0</v>
      </c>
      <c r="BL167" s="14" t="s">
        <v>233</v>
      </c>
      <c r="BM167" s="226" t="s">
        <v>2859</v>
      </c>
    </row>
    <row r="168" s="2" customFormat="1" ht="14.4" customHeight="1">
      <c r="A168" s="35"/>
      <c r="B168" s="36"/>
      <c r="C168" s="215" t="s">
        <v>327</v>
      </c>
      <c r="D168" s="215" t="s">
        <v>169</v>
      </c>
      <c r="E168" s="216" t="s">
        <v>2860</v>
      </c>
      <c r="F168" s="217" t="s">
        <v>2861</v>
      </c>
      <c r="G168" s="218" t="s">
        <v>321</v>
      </c>
      <c r="H168" s="219">
        <v>49</v>
      </c>
      <c r="I168" s="220"/>
      <c r="J168" s="221">
        <f>ROUND(I168*H168,2)</f>
        <v>0</v>
      </c>
      <c r="K168" s="217" t="s">
        <v>173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0.00013999999999999999</v>
      </c>
      <c r="R168" s="224">
        <f>Q168*H168</f>
        <v>0.0068599999999999998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233</v>
      </c>
      <c r="AT168" s="226" t="s">
        <v>169</v>
      </c>
      <c r="AU168" s="226" t="s">
        <v>87</v>
      </c>
      <c r="AY168" s="14" t="s">
        <v>167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233</v>
      </c>
      <c r="BM168" s="226" t="s">
        <v>2862</v>
      </c>
    </row>
    <row r="169" s="2" customFormat="1" ht="14.4" customHeight="1">
      <c r="A169" s="35"/>
      <c r="B169" s="36"/>
      <c r="C169" s="215" t="s">
        <v>331</v>
      </c>
      <c r="D169" s="215" t="s">
        <v>169</v>
      </c>
      <c r="E169" s="216" t="s">
        <v>2863</v>
      </c>
      <c r="F169" s="217" t="s">
        <v>2864</v>
      </c>
      <c r="G169" s="218" t="s">
        <v>321</v>
      </c>
      <c r="H169" s="219">
        <v>49</v>
      </c>
      <c r="I169" s="220"/>
      <c r="J169" s="221">
        <f>ROUND(I169*H169,2)</f>
        <v>0</v>
      </c>
      <c r="K169" s="217" t="s">
        <v>173</v>
      </c>
      <c r="L169" s="41"/>
      <c r="M169" s="222" t="s">
        <v>1</v>
      </c>
      <c r="N169" s="223" t="s">
        <v>42</v>
      </c>
      <c r="O169" s="88"/>
      <c r="P169" s="224">
        <f>O169*H169</f>
        <v>0</v>
      </c>
      <c r="Q169" s="224">
        <v>0.00069999999999999999</v>
      </c>
      <c r="R169" s="224">
        <f>Q169*H169</f>
        <v>0.034299999999999997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233</v>
      </c>
      <c r="AT169" s="226" t="s">
        <v>169</v>
      </c>
      <c r="AU169" s="226" t="s">
        <v>87</v>
      </c>
      <c r="AY169" s="14" t="s">
        <v>167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85</v>
      </c>
      <c r="BK169" s="227">
        <f>ROUND(I169*H169,2)</f>
        <v>0</v>
      </c>
      <c r="BL169" s="14" t="s">
        <v>233</v>
      </c>
      <c r="BM169" s="226" t="s">
        <v>2865</v>
      </c>
    </row>
    <row r="170" s="2" customFormat="1" ht="14.4" customHeight="1">
      <c r="A170" s="35"/>
      <c r="B170" s="36"/>
      <c r="C170" s="215" t="s">
        <v>335</v>
      </c>
      <c r="D170" s="215" t="s">
        <v>169</v>
      </c>
      <c r="E170" s="216" t="s">
        <v>2866</v>
      </c>
      <c r="F170" s="217" t="s">
        <v>2867</v>
      </c>
      <c r="G170" s="218" t="s">
        <v>321</v>
      </c>
      <c r="H170" s="219">
        <v>10</v>
      </c>
      <c r="I170" s="220"/>
      <c r="J170" s="221">
        <f>ROUND(I170*H170,2)</f>
        <v>0</v>
      </c>
      <c r="K170" s="217" t="s">
        <v>173</v>
      </c>
      <c r="L170" s="41"/>
      <c r="M170" s="222" t="s">
        <v>1</v>
      </c>
      <c r="N170" s="223" t="s">
        <v>42</v>
      </c>
      <c r="O170" s="88"/>
      <c r="P170" s="224">
        <f>O170*H170</f>
        <v>0</v>
      </c>
      <c r="Q170" s="224">
        <v>0.00018000000000000001</v>
      </c>
      <c r="R170" s="224">
        <f>Q170*H170</f>
        <v>0.0018000000000000002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233</v>
      </c>
      <c r="AT170" s="226" t="s">
        <v>169</v>
      </c>
      <c r="AU170" s="226" t="s">
        <v>87</v>
      </c>
      <c r="AY170" s="14" t="s">
        <v>167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85</v>
      </c>
      <c r="BK170" s="227">
        <f>ROUND(I170*H170,2)</f>
        <v>0</v>
      </c>
      <c r="BL170" s="14" t="s">
        <v>233</v>
      </c>
      <c r="BM170" s="226" t="s">
        <v>2868</v>
      </c>
    </row>
    <row r="171" s="2" customFormat="1" ht="14.4" customHeight="1">
      <c r="A171" s="35"/>
      <c r="B171" s="36"/>
      <c r="C171" s="215" t="s">
        <v>339</v>
      </c>
      <c r="D171" s="215" t="s">
        <v>169</v>
      </c>
      <c r="E171" s="216" t="s">
        <v>2869</v>
      </c>
      <c r="F171" s="217" t="s">
        <v>2870</v>
      </c>
      <c r="G171" s="218" t="s">
        <v>321</v>
      </c>
      <c r="H171" s="219">
        <v>4</v>
      </c>
      <c r="I171" s="220"/>
      <c r="J171" s="221">
        <f>ROUND(I171*H171,2)</f>
        <v>0</v>
      </c>
      <c r="K171" s="217" t="s">
        <v>1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233</v>
      </c>
      <c r="AT171" s="226" t="s">
        <v>169</v>
      </c>
      <c r="AU171" s="226" t="s">
        <v>87</v>
      </c>
      <c r="AY171" s="14" t="s">
        <v>167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233</v>
      </c>
      <c r="BM171" s="226" t="s">
        <v>2871</v>
      </c>
    </row>
    <row r="172" s="2" customFormat="1" ht="14.4" customHeight="1">
      <c r="A172" s="35"/>
      <c r="B172" s="36"/>
      <c r="C172" s="215" t="s">
        <v>343</v>
      </c>
      <c r="D172" s="215" t="s">
        <v>169</v>
      </c>
      <c r="E172" s="216" t="s">
        <v>2872</v>
      </c>
      <c r="F172" s="217" t="s">
        <v>2873</v>
      </c>
      <c r="G172" s="218" t="s">
        <v>321</v>
      </c>
      <c r="H172" s="219">
        <v>2</v>
      </c>
      <c r="I172" s="220"/>
      <c r="J172" s="221">
        <f>ROUND(I172*H172,2)</f>
        <v>0</v>
      </c>
      <c r="K172" s="217" t="s">
        <v>1</v>
      </c>
      <c r="L172" s="41"/>
      <c r="M172" s="222" t="s">
        <v>1</v>
      </c>
      <c r="N172" s="223" t="s">
        <v>42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233</v>
      </c>
      <c r="AT172" s="226" t="s">
        <v>169</v>
      </c>
      <c r="AU172" s="226" t="s">
        <v>87</v>
      </c>
      <c r="AY172" s="14" t="s">
        <v>167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233</v>
      </c>
      <c r="BM172" s="226" t="s">
        <v>2874</v>
      </c>
    </row>
    <row r="173" s="2" customFormat="1" ht="14.4" customHeight="1">
      <c r="A173" s="35"/>
      <c r="B173" s="36"/>
      <c r="C173" s="215" t="s">
        <v>347</v>
      </c>
      <c r="D173" s="215" t="s">
        <v>169</v>
      </c>
      <c r="E173" s="216" t="s">
        <v>2875</v>
      </c>
      <c r="F173" s="217" t="s">
        <v>2876</v>
      </c>
      <c r="G173" s="218" t="s">
        <v>321</v>
      </c>
      <c r="H173" s="219">
        <v>4</v>
      </c>
      <c r="I173" s="220"/>
      <c r="J173" s="221">
        <f>ROUND(I173*H173,2)</f>
        <v>0</v>
      </c>
      <c r="K173" s="217" t="s">
        <v>173</v>
      </c>
      <c r="L173" s="41"/>
      <c r="M173" s="222" t="s">
        <v>1</v>
      </c>
      <c r="N173" s="223" t="s">
        <v>42</v>
      </c>
      <c r="O173" s="88"/>
      <c r="P173" s="224">
        <f>O173*H173</f>
        <v>0</v>
      </c>
      <c r="Q173" s="224">
        <v>0.00080000000000000004</v>
      </c>
      <c r="R173" s="224">
        <f>Q173*H173</f>
        <v>0.0032000000000000002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233</v>
      </c>
      <c r="AT173" s="226" t="s">
        <v>169</v>
      </c>
      <c r="AU173" s="226" t="s">
        <v>87</v>
      </c>
      <c r="AY173" s="14" t="s">
        <v>167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85</v>
      </c>
      <c r="BK173" s="227">
        <f>ROUND(I173*H173,2)</f>
        <v>0</v>
      </c>
      <c r="BL173" s="14" t="s">
        <v>233</v>
      </c>
      <c r="BM173" s="226" t="s">
        <v>2877</v>
      </c>
    </row>
    <row r="174" s="2" customFormat="1" ht="14.4" customHeight="1">
      <c r="A174" s="35"/>
      <c r="B174" s="36"/>
      <c r="C174" s="215" t="s">
        <v>351</v>
      </c>
      <c r="D174" s="215" t="s">
        <v>169</v>
      </c>
      <c r="E174" s="216" t="s">
        <v>2878</v>
      </c>
      <c r="F174" s="217" t="s">
        <v>2879</v>
      </c>
      <c r="G174" s="218" t="s">
        <v>321</v>
      </c>
      <c r="H174" s="219">
        <v>2</v>
      </c>
      <c r="I174" s="220"/>
      <c r="J174" s="221">
        <f>ROUND(I174*H174,2)</f>
        <v>0</v>
      </c>
      <c r="K174" s="217" t="s">
        <v>173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0.00182</v>
      </c>
      <c r="R174" s="224">
        <f>Q174*H174</f>
        <v>0.00364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233</v>
      </c>
      <c r="AT174" s="226" t="s">
        <v>169</v>
      </c>
      <c r="AU174" s="226" t="s">
        <v>87</v>
      </c>
      <c r="AY174" s="14" t="s">
        <v>167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233</v>
      </c>
      <c r="BM174" s="226" t="s">
        <v>2880</v>
      </c>
    </row>
    <row r="175" s="2" customFormat="1" ht="14.4" customHeight="1">
      <c r="A175" s="35"/>
      <c r="B175" s="36"/>
      <c r="C175" s="215" t="s">
        <v>355</v>
      </c>
      <c r="D175" s="215" t="s">
        <v>169</v>
      </c>
      <c r="E175" s="216" t="s">
        <v>2881</v>
      </c>
      <c r="F175" s="217" t="s">
        <v>2882</v>
      </c>
      <c r="G175" s="218" t="s">
        <v>321</v>
      </c>
      <c r="H175" s="219">
        <v>2</v>
      </c>
      <c r="I175" s="220"/>
      <c r="J175" s="221">
        <f>ROUND(I175*H175,2)</f>
        <v>0</v>
      </c>
      <c r="K175" s="217" t="s">
        <v>173</v>
      </c>
      <c r="L175" s="41"/>
      <c r="M175" s="222" t="s">
        <v>1</v>
      </c>
      <c r="N175" s="223" t="s">
        <v>42</v>
      </c>
      <c r="O175" s="88"/>
      <c r="P175" s="224">
        <f>O175*H175</f>
        <v>0</v>
      </c>
      <c r="Q175" s="224">
        <v>0.00029999999999999997</v>
      </c>
      <c r="R175" s="224">
        <f>Q175*H175</f>
        <v>0.00059999999999999995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233</v>
      </c>
      <c r="AT175" s="226" t="s">
        <v>169</v>
      </c>
      <c r="AU175" s="226" t="s">
        <v>87</v>
      </c>
      <c r="AY175" s="14" t="s">
        <v>167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85</v>
      </c>
      <c r="BK175" s="227">
        <f>ROUND(I175*H175,2)</f>
        <v>0</v>
      </c>
      <c r="BL175" s="14" t="s">
        <v>233</v>
      </c>
      <c r="BM175" s="226" t="s">
        <v>2883</v>
      </c>
    </row>
    <row r="176" s="2" customFormat="1" ht="14.4" customHeight="1">
      <c r="A176" s="35"/>
      <c r="B176" s="36"/>
      <c r="C176" s="215" t="s">
        <v>359</v>
      </c>
      <c r="D176" s="215" t="s">
        <v>169</v>
      </c>
      <c r="E176" s="216" t="s">
        <v>2884</v>
      </c>
      <c r="F176" s="217" t="s">
        <v>2885</v>
      </c>
      <c r="G176" s="218" t="s">
        <v>321</v>
      </c>
      <c r="H176" s="219">
        <v>1</v>
      </c>
      <c r="I176" s="220"/>
      <c r="J176" s="221">
        <f>ROUND(I176*H176,2)</f>
        <v>0</v>
      </c>
      <c r="K176" s="217" t="s">
        <v>173</v>
      </c>
      <c r="L176" s="41"/>
      <c r="M176" s="222" t="s">
        <v>1</v>
      </c>
      <c r="N176" s="223" t="s">
        <v>42</v>
      </c>
      <c r="O176" s="88"/>
      <c r="P176" s="224">
        <f>O176*H176</f>
        <v>0</v>
      </c>
      <c r="Q176" s="224">
        <v>0.00059999999999999995</v>
      </c>
      <c r="R176" s="224">
        <f>Q176*H176</f>
        <v>0.00059999999999999995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233</v>
      </c>
      <c r="AT176" s="226" t="s">
        <v>169</v>
      </c>
      <c r="AU176" s="226" t="s">
        <v>87</v>
      </c>
      <c r="AY176" s="14" t="s">
        <v>167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85</v>
      </c>
      <c r="BK176" s="227">
        <f>ROUND(I176*H176,2)</f>
        <v>0</v>
      </c>
      <c r="BL176" s="14" t="s">
        <v>233</v>
      </c>
      <c r="BM176" s="226" t="s">
        <v>2886</v>
      </c>
    </row>
    <row r="177" s="2" customFormat="1" ht="14.4" customHeight="1">
      <c r="A177" s="35"/>
      <c r="B177" s="36"/>
      <c r="C177" s="215" t="s">
        <v>363</v>
      </c>
      <c r="D177" s="215" t="s">
        <v>169</v>
      </c>
      <c r="E177" s="216" t="s">
        <v>2887</v>
      </c>
      <c r="F177" s="217" t="s">
        <v>2888</v>
      </c>
      <c r="G177" s="218" t="s">
        <v>321</v>
      </c>
      <c r="H177" s="219">
        <v>49</v>
      </c>
      <c r="I177" s="220"/>
      <c r="J177" s="221">
        <f>ROUND(I177*H177,2)</f>
        <v>0</v>
      </c>
      <c r="K177" s="217" t="s">
        <v>1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233</v>
      </c>
      <c r="AT177" s="226" t="s">
        <v>169</v>
      </c>
      <c r="AU177" s="226" t="s">
        <v>87</v>
      </c>
      <c r="AY177" s="14" t="s">
        <v>167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233</v>
      </c>
      <c r="BM177" s="226" t="s">
        <v>2889</v>
      </c>
    </row>
    <row r="178" s="2" customFormat="1" ht="14.4" customHeight="1">
      <c r="A178" s="35"/>
      <c r="B178" s="36"/>
      <c r="C178" s="215" t="s">
        <v>367</v>
      </c>
      <c r="D178" s="215" t="s">
        <v>169</v>
      </c>
      <c r="E178" s="216" t="s">
        <v>2890</v>
      </c>
      <c r="F178" s="217" t="s">
        <v>2891</v>
      </c>
      <c r="G178" s="218" t="s">
        <v>321</v>
      </c>
      <c r="H178" s="219">
        <v>161</v>
      </c>
      <c r="I178" s="220"/>
      <c r="J178" s="221">
        <f>ROUND(I178*H178,2)</f>
        <v>0</v>
      </c>
      <c r="K178" s="217" t="s">
        <v>1</v>
      </c>
      <c r="L178" s="41"/>
      <c r="M178" s="222" t="s">
        <v>1</v>
      </c>
      <c r="N178" s="223" t="s">
        <v>42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233</v>
      </c>
      <c r="AT178" s="226" t="s">
        <v>169</v>
      </c>
      <c r="AU178" s="226" t="s">
        <v>87</v>
      </c>
      <c r="AY178" s="14" t="s">
        <v>167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85</v>
      </c>
      <c r="BK178" s="227">
        <f>ROUND(I178*H178,2)</f>
        <v>0</v>
      </c>
      <c r="BL178" s="14" t="s">
        <v>233</v>
      </c>
      <c r="BM178" s="226" t="s">
        <v>2892</v>
      </c>
    </row>
    <row r="179" s="2" customFormat="1" ht="14.4" customHeight="1">
      <c r="A179" s="35"/>
      <c r="B179" s="36"/>
      <c r="C179" s="228" t="s">
        <v>373</v>
      </c>
      <c r="D179" s="228" t="s">
        <v>225</v>
      </c>
      <c r="E179" s="229" t="s">
        <v>2893</v>
      </c>
      <c r="F179" s="230" t="s">
        <v>2894</v>
      </c>
      <c r="G179" s="231" t="s">
        <v>321</v>
      </c>
      <c r="H179" s="232">
        <v>98</v>
      </c>
      <c r="I179" s="233"/>
      <c r="J179" s="234">
        <f>ROUND(I179*H179,2)</f>
        <v>0</v>
      </c>
      <c r="K179" s="230" t="s">
        <v>1</v>
      </c>
      <c r="L179" s="235"/>
      <c r="M179" s="236" t="s">
        <v>1</v>
      </c>
      <c r="N179" s="237" t="s">
        <v>42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297</v>
      </c>
      <c r="AT179" s="226" t="s">
        <v>225</v>
      </c>
      <c r="AU179" s="226" t="s">
        <v>87</v>
      </c>
      <c r="AY179" s="14" t="s">
        <v>167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85</v>
      </c>
      <c r="BK179" s="227">
        <f>ROUND(I179*H179,2)</f>
        <v>0</v>
      </c>
      <c r="BL179" s="14" t="s">
        <v>233</v>
      </c>
      <c r="BM179" s="226" t="s">
        <v>2895</v>
      </c>
    </row>
    <row r="180" s="2" customFormat="1" ht="14.4" customHeight="1">
      <c r="A180" s="35"/>
      <c r="B180" s="36"/>
      <c r="C180" s="228" t="s">
        <v>377</v>
      </c>
      <c r="D180" s="228" t="s">
        <v>225</v>
      </c>
      <c r="E180" s="229" t="s">
        <v>2896</v>
      </c>
      <c r="F180" s="230" t="s">
        <v>2897</v>
      </c>
      <c r="G180" s="231" t="s">
        <v>321</v>
      </c>
      <c r="H180" s="232">
        <v>49</v>
      </c>
      <c r="I180" s="233"/>
      <c r="J180" s="234">
        <f>ROUND(I180*H180,2)</f>
        <v>0</v>
      </c>
      <c r="K180" s="230" t="s">
        <v>173</v>
      </c>
      <c r="L180" s="235"/>
      <c r="M180" s="236" t="s">
        <v>1</v>
      </c>
      <c r="N180" s="237" t="s">
        <v>42</v>
      </c>
      <c r="O180" s="88"/>
      <c r="P180" s="224">
        <f>O180*H180</f>
        <v>0</v>
      </c>
      <c r="Q180" s="224">
        <v>5.0000000000000002E-05</v>
      </c>
      <c r="R180" s="224">
        <f>Q180*H180</f>
        <v>0.0024499999999999999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297</v>
      </c>
      <c r="AT180" s="226" t="s">
        <v>225</v>
      </c>
      <c r="AU180" s="226" t="s">
        <v>87</v>
      </c>
      <c r="AY180" s="14" t="s">
        <v>167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233</v>
      </c>
      <c r="BM180" s="226" t="s">
        <v>2898</v>
      </c>
    </row>
    <row r="181" s="2" customFormat="1" ht="14.4" customHeight="1">
      <c r="A181" s="35"/>
      <c r="B181" s="36"/>
      <c r="C181" s="228" t="s">
        <v>381</v>
      </c>
      <c r="D181" s="228" t="s">
        <v>225</v>
      </c>
      <c r="E181" s="229" t="s">
        <v>2899</v>
      </c>
      <c r="F181" s="230" t="s">
        <v>2900</v>
      </c>
      <c r="G181" s="231" t="s">
        <v>321</v>
      </c>
      <c r="H181" s="232">
        <v>6</v>
      </c>
      <c r="I181" s="233"/>
      <c r="J181" s="234">
        <f>ROUND(I181*H181,2)</f>
        <v>0</v>
      </c>
      <c r="K181" s="230" t="s">
        <v>1</v>
      </c>
      <c r="L181" s="235"/>
      <c r="M181" s="236" t="s">
        <v>1</v>
      </c>
      <c r="N181" s="237" t="s">
        <v>42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297</v>
      </c>
      <c r="AT181" s="226" t="s">
        <v>225</v>
      </c>
      <c r="AU181" s="226" t="s">
        <v>87</v>
      </c>
      <c r="AY181" s="14" t="s">
        <v>167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85</v>
      </c>
      <c r="BK181" s="227">
        <f>ROUND(I181*H181,2)</f>
        <v>0</v>
      </c>
      <c r="BL181" s="14" t="s">
        <v>233</v>
      </c>
      <c r="BM181" s="226" t="s">
        <v>2901</v>
      </c>
    </row>
    <row r="182" s="2" customFormat="1" ht="14.4" customHeight="1">
      <c r="A182" s="35"/>
      <c r="B182" s="36"/>
      <c r="C182" s="228" t="s">
        <v>385</v>
      </c>
      <c r="D182" s="228" t="s">
        <v>225</v>
      </c>
      <c r="E182" s="229" t="s">
        <v>2902</v>
      </c>
      <c r="F182" s="230" t="s">
        <v>2903</v>
      </c>
      <c r="G182" s="231" t="s">
        <v>321</v>
      </c>
      <c r="H182" s="232">
        <v>6</v>
      </c>
      <c r="I182" s="233"/>
      <c r="J182" s="234">
        <f>ROUND(I182*H182,2)</f>
        <v>0</v>
      </c>
      <c r="K182" s="230" t="s">
        <v>1</v>
      </c>
      <c r="L182" s="235"/>
      <c r="M182" s="236" t="s">
        <v>1</v>
      </c>
      <c r="N182" s="237" t="s">
        <v>42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297</v>
      </c>
      <c r="AT182" s="226" t="s">
        <v>225</v>
      </c>
      <c r="AU182" s="226" t="s">
        <v>87</v>
      </c>
      <c r="AY182" s="14" t="s">
        <v>167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85</v>
      </c>
      <c r="BK182" s="227">
        <f>ROUND(I182*H182,2)</f>
        <v>0</v>
      </c>
      <c r="BL182" s="14" t="s">
        <v>233</v>
      </c>
      <c r="BM182" s="226" t="s">
        <v>2904</v>
      </c>
    </row>
    <row r="183" s="2" customFormat="1" ht="14.4" customHeight="1">
      <c r="A183" s="35"/>
      <c r="B183" s="36"/>
      <c r="C183" s="228" t="s">
        <v>389</v>
      </c>
      <c r="D183" s="228" t="s">
        <v>225</v>
      </c>
      <c r="E183" s="229" t="s">
        <v>2905</v>
      </c>
      <c r="F183" s="230" t="s">
        <v>2906</v>
      </c>
      <c r="G183" s="231" t="s">
        <v>321</v>
      </c>
      <c r="H183" s="232">
        <v>2</v>
      </c>
      <c r="I183" s="233"/>
      <c r="J183" s="234">
        <f>ROUND(I183*H183,2)</f>
        <v>0</v>
      </c>
      <c r="K183" s="230" t="s">
        <v>1</v>
      </c>
      <c r="L183" s="235"/>
      <c r="M183" s="236" t="s">
        <v>1</v>
      </c>
      <c r="N183" s="237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297</v>
      </c>
      <c r="AT183" s="226" t="s">
        <v>225</v>
      </c>
      <c r="AU183" s="226" t="s">
        <v>87</v>
      </c>
      <c r="AY183" s="14" t="s">
        <v>167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233</v>
      </c>
      <c r="BM183" s="226" t="s">
        <v>2907</v>
      </c>
    </row>
    <row r="184" s="2" customFormat="1" ht="14.4" customHeight="1">
      <c r="A184" s="35"/>
      <c r="B184" s="36"/>
      <c r="C184" s="215" t="s">
        <v>394</v>
      </c>
      <c r="D184" s="215" t="s">
        <v>169</v>
      </c>
      <c r="E184" s="216" t="s">
        <v>2908</v>
      </c>
      <c r="F184" s="217" t="s">
        <v>2909</v>
      </c>
      <c r="G184" s="218" t="s">
        <v>228</v>
      </c>
      <c r="H184" s="219">
        <v>0.099000000000000005</v>
      </c>
      <c r="I184" s="220"/>
      <c r="J184" s="221">
        <f>ROUND(I184*H184,2)</f>
        <v>0</v>
      </c>
      <c r="K184" s="217" t="s">
        <v>173</v>
      </c>
      <c r="L184" s="41"/>
      <c r="M184" s="222" t="s">
        <v>1</v>
      </c>
      <c r="N184" s="223" t="s">
        <v>42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233</v>
      </c>
      <c r="AT184" s="226" t="s">
        <v>169</v>
      </c>
      <c r="AU184" s="226" t="s">
        <v>87</v>
      </c>
      <c r="AY184" s="14" t="s">
        <v>167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85</v>
      </c>
      <c r="BK184" s="227">
        <f>ROUND(I184*H184,2)</f>
        <v>0</v>
      </c>
      <c r="BL184" s="14" t="s">
        <v>233</v>
      </c>
      <c r="BM184" s="226" t="s">
        <v>2910</v>
      </c>
    </row>
    <row r="185" s="12" customFormat="1" ht="22.8" customHeight="1">
      <c r="A185" s="12"/>
      <c r="B185" s="199"/>
      <c r="C185" s="200"/>
      <c r="D185" s="201" t="s">
        <v>76</v>
      </c>
      <c r="E185" s="213" t="s">
        <v>2911</v>
      </c>
      <c r="F185" s="213" t="s">
        <v>2912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SUM(P186:P192)</f>
        <v>0</v>
      </c>
      <c r="Q185" s="207"/>
      <c r="R185" s="208">
        <f>SUM(R186:R192)</f>
        <v>1.2280800000000001</v>
      </c>
      <c r="S185" s="207"/>
      <c r="T185" s="209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87</v>
      </c>
      <c r="AT185" s="211" t="s">
        <v>76</v>
      </c>
      <c r="AU185" s="211" t="s">
        <v>85</v>
      </c>
      <c r="AY185" s="210" t="s">
        <v>167</v>
      </c>
      <c r="BK185" s="212">
        <f>SUM(BK186:BK192)</f>
        <v>0</v>
      </c>
    </row>
    <row r="186" s="2" customFormat="1" ht="19.8" customHeight="1">
      <c r="A186" s="35"/>
      <c r="B186" s="36"/>
      <c r="C186" s="215" t="s">
        <v>398</v>
      </c>
      <c r="D186" s="215" t="s">
        <v>169</v>
      </c>
      <c r="E186" s="216" t="s">
        <v>2913</v>
      </c>
      <c r="F186" s="217" t="s">
        <v>2914</v>
      </c>
      <c r="G186" s="218" t="s">
        <v>321</v>
      </c>
      <c r="H186" s="219">
        <v>3</v>
      </c>
      <c r="I186" s="220"/>
      <c r="J186" s="221">
        <f>ROUND(I186*H186,2)</f>
        <v>0</v>
      </c>
      <c r="K186" s="217" t="s">
        <v>173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0.0114</v>
      </c>
      <c r="R186" s="224">
        <f>Q186*H186</f>
        <v>0.034200000000000001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233</v>
      </c>
      <c r="AT186" s="226" t="s">
        <v>169</v>
      </c>
      <c r="AU186" s="226" t="s">
        <v>87</v>
      </c>
      <c r="AY186" s="14" t="s">
        <v>167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233</v>
      </c>
      <c r="BM186" s="226" t="s">
        <v>2915</v>
      </c>
    </row>
    <row r="187" s="2" customFormat="1" ht="19.8" customHeight="1">
      <c r="A187" s="35"/>
      <c r="B187" s="36"/>
      <c r="C187" s="215" t="s">
        <v>402</v>
      </c>
      <c r="D187" s="215" t="s">
        <v>169</v>
      </c>
      <c r="E187" s="216" t="s">
        <v>2916</v>
      </c>
      <c r="F187" s="217" t="s">
        <v>2917</v>
      </c>
      <c r="G187" s="218" t="s">
        <v>321</v>
      </c>
      <c r="H187" s="219">
        <v>30</v>
      </c>
      <c r="I187" s="220"/>
      <c r="J187" s="221">
        <f>ROUND(I187*H187,2)</f>
        <v>0</v>
      </c>
      <c r="K187" s="217" t="s">
        <v>173</v>
      </c>
      <c r="L187" s="41"/>
      <c r="M187" s="222" t="s">
        <v>1</v>
      </c>
      <c r="N187" s="223" t="s">
        <v>42</v>
      </c>
      <c r="O187" s="88"/>
      <c r="P187" s="224">
        <f>O187*H187</f>
        <v>0</v>
      </c>
      <c r="Q187" s="224">
        <v>0.021319999999999999</v>
      </c>
      <c r="R187" s="224">
        <f>Q187*H187</f>
        <v>0.63959999999999995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233</v>
      </c>
      <c r="AT187" s="226" t="s">
        <v>169</v>
      </c>
      <c r="AU187" s="226" t="s">
        <v>87</v>
      </c>
      <c r="AY187" s="14" t="s">
        <v>167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85</v>
      </c>
      <c r="BK187" s="227">
        <f>ROUND(I187*H187,2)</f>
        <v>0</v>
      </c>
      <c r="BL187" s="14" t="s">
        <v>233</v>
      </c>
      <c r="BM187" s="226" t="s">
        <v>2918</v>
      </c>
    </row>
    <row r="188" s="2" customFormat="1" ht="19.8" customHeight="1">
      <c r="A188" s="35"/>
      <c r="B188" s="36"/>
      <c r="C188" s="215" t="s">
        <v>406</v>
      </c>
      <c r="D188" s="215" t="s">
        <v>169</v>
      </c>
      <c r="E188" s="216" t="s">
        <v>2919</v>
      </c>
      <c r="F188" s="217" t="s">
        <v>2920</v>
      </c>
      <c r="G188" s="218" t="s">
        <v>321</v>
      </c>
      <c r="H188" s="219">
        <v>4</v>
      </c>
      <c r="I188" s="220"/>
      <c r="J188" s="221">
        <f>ROUND(I188*H188,2)</f>
        <v>0</v>
      </c>
      <c r="K188" s="217" t="s">
        <v>173</v>
      </c>
      <c r="L188" s="41"/>
      <c r="M188" s="222" t="s">
        <v>1</v>
      </c>
      <c r="N188" s="223" t="s">
        <v>42</v>
      </c>
      <c r="O188" s="88"/>
      <c r="P188" s="224">
        <f>O188*H188</f>
        <v>0</v>
      </c>
      <c r="Q188" s="224">
        <v>0.026100000000000002</v>
      </c>
      <c r="R188" s="224">
        <f>Q188*H188</f>
        <v>0.10440000000000001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233</v>
      </c>
      <c r="AT188" s="226" t="s">
        <v>169</v>
      </c>
      <c r="AU188" s="226" t="s">
        <v>87</v>
      </c>
      <c r="AY188" s="14" t="s">
        <v>167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85</v>
      </c>
      <c r="BK188" s="227">
        <f>ROUND(I188*H188,2)</f>
        <v>0</v>
      </c>
      <c r="BL188" s="14" t="s">
        <v>233</v>
      </c>
      <c r="BM188" s="226" t="s">
        <v>2921</v>
      </c>
    </row>
    <row r="189" s="2" customFormat="1" ht="19.8" customHeight="1">
      <c r="A189" s="35"/>
      <c r="B189" s="36"/>
      <c r="C189" s="215" t="s">
        <v>410</v>
      </c>
      <c r="D189" s="215" t="s">
        <v>169</v>
      </c>
      <c r="E189" s="216" t="s">
        <v>2922</v>
      </c>
      <c r="F189" s="217" t="s">
        <v>2923</v>
      </c>
      <c r="G189" s="218" t="s">
        <v>321</v>
      </c>
      <c r="H189" s="219">
        <v>1</v>
      </c>
      <c r="I189" s="220"/>
      <c r="J189" s="221">
        <f>ROUND(I189*H189,2)</f>
        <v>0</v>
      </c>
      <c r="K189" s="217" t="s">
        <v>173</v>
      </c>
      <c r="L189" s="41"/>
      <c r="M189" s="222" t="s">
        <v>1</v>
      </c>
      <c r="N189" s="223" t="s">
        <v>42</v>
      </c>
      <c r="O189" s="88"/>
      <c r="P189" s="224">
        <f>O189*H189</f>
        <v>0</v>
      </c>
      <c r="Q189" s="224">
        <v>0.030880000000000001</v>
      </c>
      <c r="R189" s="224">
        <f>Q189*H189</f>
        <v>0.030880000000000001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233</v>
      </c>
      <c r="AT189" s="226" t="s">
        <v>169</v>
      </c>
      <c r="AU189" s="226" t="s">
        <v>87</v>
      </c>
      <c r="AY189" s="14" t="s">
        <v>167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233</v>
      </c>
      <c r="BM189" s="226" t="s">
        <v>2924</v>
      </c>
    </row>
    <row r="190" s="2" customFormat="1" ht="19.8" customHeight="1">
      <c r="A190" s="35"/>
      <c r="B190" s="36"/>
      <c r="C190" s="215" t="s">
        <v>414</v>
      </c>
      <c r="D190" s="215" t="s">
        <v>169</v>
      </c>
      <c r="E190" s="216" t="s">
        <v>2925</v>
      </c>
      <c r="F190" s="217" t="s">
        <v>2926</v>
      </c>
      <c r="G190" s="218" t="s">
        <v>321</v>
      </c>
      <c r="H190" s="219">
        <v>2</v>
      </c>
      <c r="I190" s="220"/>
      <c r="J190" s="221">
        <f>ROUND(I190*H190,2)</f>
        <v>0</v>
      </c>
      <c r="K190" s="217" t="s">
        <v>173</v>
      </c>
      <c r="L190" s="41"/>
      <c r="M190" s="222" t="s">
        <v>1</v>
      </c>
      <c r="N190" s="223" t="s">
        <v>42</v>
      </c>
      <c r="O190" s="88"/>
      <c r="P190" s="224">
        <f>O190*H190</f>
        <v>0</v>
      </c>
      <c r="Q190" s="224">
        <v>0.0304</v>
      </c>
      <c r="R190" s="224">
        <f>Q190*H190</f>
        <v>0.0608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233</v>
      </c>
      <c r="AT190" s="226" t="s">
        <v>169</v>
      </c>
      <c r="AU190" s="226" t="s">
        <v>87</v>
      </c>
      <c r="AY190" s="14" t="s">
        <v>167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85</v>
      </c>
      <c r="BK190" s="227">
        <f>ROUND(I190*H190,2)</f>
        <v>0</v>
      </c>
      <c r="BL190" s="14" t="s">
        <v>233</v>
      </c>
      <c r="BM190" s="226" t="s">
        <v>2927</v>
      </c>
    </row>
    <row r="191" s="2" customFormat="1" ht="19.8" customHeight="1">
      <c r="A191" s="35"/>
      <c r="B191" s="36"/>
      <c r="C191" s="215" t="s">
        <v>418</v>
      </c>
      <c r="D191" s="215" t="s">
        <v>169</v>
      </c>
      <c r="E191" s="216" t="s">
        <v>2928</v>
      </c>
      <c r="F191" s="217" t="s">
        <v>2929</v>
      </c>
      <c r="G191" s="218" t="s">
        <v>321</v>
      </c>
      <c r="H191" s="219">
        <v>9</v>
      </c>
      <c r="I191" s="220"/>
      <c r="J191" s="221">
        <f>ROUND(I191*H191,2)</f>
        <v>0</v>
      </c>
      <c r="K191" s="217" t="s">
        <v>173</v>
      </c>
      <c r="L191" s="41"/>
      <c r="M191" s="222" t="s">
        <v>1</v>
      </c>
      <c r="N191" s="223" t="s">
        <v>42</v>
      </c>
      <c r="O191" s="88"/>
      <c r="P191" s="224">
        <f>O191*H191</f>
        <v>0</v>
      </c>
      <c r="Q191" s="224">
        <v>0.039800000000000002</v>
      </c>
      <c r="R191" s="224">
        <f>Q191*H191</f>
        <v>0.35820000000000002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233</v>
      </c>
      <c r="AT191" s="226" t="s">
        <v>169</v>
      </c>
      <c r="AU191" s="226" t="s">
        <v>87</v>
      </c>
      <c r="AY191" s="14" t="s">
        <v>167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85</v>
      </c>
      <c r="BK191" s="227">
        <f>ROUND(I191*H191,2)</f>
        <v>0</v>
      </c>
      <c r="BL191" s="14" t="s">
        <v>233</v>
      </c>
      <c r="BM191" s="226" t="s">
        <v>2930</v>
      </c>
    </row>
    <row r="192" s="2" customFormat="1" ht="14.4" customHeight="1">
      <c r="A192" s="35"/>
      <c r="B192" s="36"/>
      <c r="C192" s="215" t="s">
        <v>422</v>
      </c>
      <c r="D192" s="215" t="s">
        <v>169</v>
      </c>
      <c r="E192" s="216" t="s">
        <v>2931</v>
      </c>
      <c r="F192" s="217" t="s">
        <v>2932</v>
      </c>
      <c r="G192" s="218" t="s">
        <v>228</v>
      </c>
      <c r="H192" s="219">
        <v>1.228</v>
      </c>
      <c r="I192" s="220"/>
      <c r="J192" s="221">
        <f>ROUND(I192*H192,2)</f>
        <v>0</v>
      </c>
      <c r="K192" s="217" t="s">
        <v>173</v>
      </c>
      <c r="L192" s="41"/>
      <c r="M192" s="222" t="s">
        <v>1</v>
      </c>
      <c r="N192" s="223" t="s">
        <v>42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233</v>
      </c>
      <c r="AT192" s="226" t="s">
        <v>169</v>
      </c>
      <c r="AU192" s="226" t="s">
        <v>87</v>
      </c>
      <c r="AY192" s="14" t="s">
        <v>167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233</v>
      </c>
      <c r="BM192" s="226" t="s">
        <v>2933</v>
      </c>
    </row>
    <row r="193" s="12" customFormat="1" ht="25.92" customHeight="1">
      <c r="A193" s="12"/>
      <c r="B193" s="199"/>
      <c r="C193" s="200"/>
      <c r="D193" s="201" t="s">
        <v>76</v>
      </c>
      <c r="E193" s="202" t="s">
        <v>2744</v>
      </c>
      <c r="F193" s="202" t="s">
        <v>2745</v>
      </c>
      <c r="G193" s="200"/>
      <c r="H193" s="200"/>
      <c r="I193" s="203"/>
      <c r="J193" s="204">
        <f>BK193</f>
        <v>0</v>
      </c>
      <c r="K193" s="200"/>
      <c r="L193" s="205"/>
      <c r="M193" s="206"/>
      <c r="N193" s="207"/>
      <c r="O193" s="207"/>
      <c r="P193" s="208">
        <f>SUM(P194:P195)</f>
        <v>0</v>
      </c>
      <c r="Q193" s="207"/>
      <c r="R193" s="208">
        <f>SUM(R194:R195)</f>
        <v>0</v>
      </c>
      <c r="S193" s="207"/>
      <c r="T193" s="209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174</v>
      </c>
      <c r="AT193" s="211" t="s">
        <v>76</v>
      </c>
      <c r="AU193" s="211" t="s">
        <v>77</v>
      </c>
      <c r="AY193" s="210" t="s">
        <v>167</v>
      </c>
      <c r="BK193" s="212">
        <f>SUM(BK194:BK195)</f>
        <v>0</v>
      </c>
    </row>
    <row r="194" s="2" customFormat="1" ht="14.4" customHeight="1">
      <c r="A194" s="35"/>
      <c r="B194" s="36"/>
      <c r="C194" s="215" t="s">
        <v>426</v>
      </c>
      <c r="D194" s="215" t="s">
        <v>169</v>
      </c>
      <c r="E194" s="216" t="s">
        <v>2746</v>
      </c>
      <c r="F194" s="217" t="s">
        <v>2747</v>
      </c>
      <c r="G194" s="218" t="s">
        <v>2314</v>
      </c>
      <c r="H194" s="219">
        <v>42.5</v>
      </c>
      <c r="I194" s="220"/>
      <c r="J194" s="221">
        <f>ROUND(I194*H194,2)</f>
        <v>0</v>
      </c>
      <c r="K194" s="217" t="s">
        <v>173</v>
      </c>
      <c r="L194" s="41"/>
      <c r="M194" s="222" t="s">
        <v>1</v>
      </c>
      <c r="N194" s="223" t="s">
        <v>42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2292</v>
      </c>
      <c r="AT194" s="226" t="s">
        <v>169</v>
      </c>
      <c r="AU194" s="226" t="s">
        <v>85</v>
      </c>
      <c r="AY194" s="14" t="s">
        <v>167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85</v>
      </c>
      <c r="BK194" s="227">
        <f>ROUND(I194*H194,2)</f>
        <v>0</v>
      </c>
      <c r="BL194" s="14" t="s">
        <v>2292</v>
      </c>
      <c r="BM194" s="226" t="s">
        <v>2934</v>
      </c>
    </row>
    <row r="195" s="2" customFormat="1" ht="14.4" customHeight="1">
      <c r="A195" s="35"/>
      <c r="B195" s="36"/>
      <c r="C195" s="215" t="s">
        <v>431</v>
      </c>
      <c r="D195" s="215" t="s">
        <v>169</v>
      </c>
      <c r="E195" s="216" t="s">
        <v>2749</v>
      </c>
      <c r="F195" s="217" t="s">
        <v>2750</v>
      </c>
      <c r="G195" s="218" t="s">
        <v>2314</v>
      </c>
      <c r="H195" s="219">
        <v>34</v>
      </c>
      <c r="I195" s="220"/>
      <c r="J195" s="221">
        <f>ROUND(I195*H195,2)</f>
        <v>0</v>
      </c>
      <c r="K195" s="217" t="s">
        <v>173</v>
      </c>
      <c r="L195" s="41"/>
      <c r="M195" s="222" t="s">
        <v>1</v>
      </c>
      <c r="N195" s="223" t="s">
        <v>42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2292</v>
      </c>
      <c r="AT195" s="226" t="s">
        <v>169</v>
      </c>
      <c r="AU195" s="226" t="s">
        <v>85</v>
      </c>
      <c r="AY195" s="14" t="s">
        <v>167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85</v>
      </c>
      <c r="BK195" s="227">
        <f>ROUND(I195*H195,2)</f>
        <v>0</v>
      </c>
      <c r="BL195" s="14" t="s">
        <v>2292</v>
      </c>
      <c r="BM195" s="226" t="s">
        <v>2935</v>
      </c>
    </row>
    <row r="196" s="12" customFormat="1" ht="25.92" customHeight="1">
      <c r="A196" s="12"/>
      <c r="B196" s="199"/>
      <c r="C196" s="200"/>
      <c r="D196" s="201" t="s">
        <v>76</v>
      </c>
      <c r="E196" s="202" t="s">
        <v>2287</v>
      </c>
      <c r="F196" s="202" t="s">
        <v>2288</v>
      </c>
      <c r="G196" s="200"/>
      <c r="H196" s="200"/>
      <c r="I196" s="203"/>
      <c r="J196" s="204">
        <f>BK196</f>
        <v>0</v>
      </c>
      <c r="K196" s="200"/>
      <c r="L196" s="205"/>
      <c r="M196" s="206"/>
      <c r="N196" s="207"/>
      <c r="O196" s="207"/>
      <c r="P196" s="208">
        <f>SUM(P197:P205)</f>
        <v>0</v>
      </c>
      <c r="Q196" s="207"/>
      <c r="R196" s="208">
        <f>SUM(R197:R205)</f>
        <v>0</v>
      </c>
      <c r="S196" s="207"/>
      <c r="T196" s="209">
        <f>SUM(T197:T205)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174</v>
      </c>
      <c r="AT196" s="211" t="s">
        <v>76</v>
      </c>
      <c r="AU196" s="211" t="s">
        <v>77</v>
      </c>
      <c r="AY196" s="210" t="s">
        <v>167</v>
      </c>
      <c r="BK196" s="212">
        <f>SUM(BK197:BK205)</f>
        <v>0</v>
      </c>
    </row>
    <row r="197" s="2" customFormat="1" ht="14.4" customHeight="1">
      <c r="A197" s="35"/>
      <c r="B197" s="36"/>
      <c r="C197" s="215" t="s">
        <v>435</v>
      </c>
      <c r="D197" s="215" t="s">
        <v>169</v>
      </c>
      <c r="E197" s="216" t="s">
        <v>2936</v>
      </c>
      <c r="F197" s="217" t="s">
        <v>2937</v>
      </c>
      <c r="G197" s="218" t="s">
        <v>1146</v>
      </c>
      <c r="H197" s="219">
        <v>1</v>
      </c>
      <c r="I197" s="220"/>
      <c r="J197" s="221">
        <f>ROUND(I197*H197,2)</f>
        <v>0</v>
      </c>
      <c r="K197" s="217" t="s">
        <v>1</v>
      </c>
      <c r="L197" s="41"/>
      <c r="M197" s="222" t="s">
        <v>1</v>
      </c>
      <c r="N197" s="223" t="s">
        <v>42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2292</v>
      </c>
      <c r="AT197" s="226" t="s">
        <v>169</v>
      </c>
      <c r="AU197" s="226" t="s">
        <v>85</v>
      </c>
      <c r="AY197" s="14" t="s">
        <v>167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85</v>
      </c>
      <c r="BK197" s="227">
        <f>ROUND(I197*H197,2)</f>
        <v>0</v>
      </c>
      <c r="BL197" s="14" t="s">
        <v>2292</v>
      </c>
      <c r="BM197" s="226" t="s">
        <v>2938</v>
      </c>
    </row>
    <row r="198" s="2" customFormat="1" ht="14.4" customHeight="1">
      <c r="A198" s="35"/>
      <c r="B198" s="36"/>
      <c r="C198" s="215" t="s">
        <v>439</v>
      </c>
      <c r="D198" s="215" t="s">
        <v>169</v>
      </c>
      <c r="E198" s="216" t="s">
        <v>2939</v>
      </c>
      <c r="F198" s="217" t="s">
        <v>2940</v>
      </c>
      <c r="G198" s="218" t="s">
        <v>1146</v>
      </c>
      <c r="H198" s="219">
        <v>1</v>
      </c>
      <c r="I198" s="220"/>
      <c r="J198" s="221">
        <f>ROUND(I198*H198,2)</f>
        <v>0</v>
      </c>
      <c r="K198" s="217" t="s">
        <v>1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2292</v>
      </c>
      <c r="AT198" s="226" t="s">
        <v>169</v>
      </c>
      <c r="AU198" s="226" t="s">
        <v>85</v>
      </c>
      <c r="AY198" s="14" t="s">
        <v>167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2292</v>
      </c>
      <c r="BM198" s="226" t="s">
        <v>2941</v>
      </c>
    </row>
    <row r="199" s="2" customFormat="1" ht="14.4" customHeight="1">
      <c r="A199" s="35"/>
      <c r="B199" s="36"/>
      <c r="C199" s="215" t="s">
        <v>443</v>
      </c>
      <c r="D199" s="215" t="s">
        <v>169</v>
      </c>
      <c r="E199" s="216" t="s">
        <v>2942</v>
      </c>
      <c r="F199" s="217" t="s">
        <v>2943</v>
      </c>
      <c r="G199" s="218" t="s">
        <v>1146</v>
      </c>
      <c r="H199" s="219">
        <v>2</v>
      </c>
      <c r="I199" s="220"/>
      <c r="J199" s="221">
        <f>ROUND(I199*H199,2)</f>
        <v>0</v>
      </c>
      <c r="K199" s="217" t="s">
        <v>1</v>
      </c>
      <c r="L199" s="41"/>
      <c r="M199" s="222" t="s">
        <v>1</v>
      </c>
      <c r="N199" s="223" t="s">
        <v>42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2292</v>
      </c>
      <c r="AT199" s="226" t="s">
        <v>169</v>
      </c>
      <c r="AU199" s="226" t="s">
        <v>85</v>
      </c>
      <c r="AY199" s="14" t="s">
        <v>167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85</v>
      </c>
      <c r="BK199" s="227">
        <f>ROUND(I199*H199,2)</f>
        <v>0</v>
      </c>
      <c r="BL199" s="14" t="s">
        <v>2292</v>
      </c>
      <c r="BM199" s="226" t="s">
        <v>2944</v>
      </c>
    </row>
    <row r="200" s="2" customFormat="1" ht="14.4" customHeight="1">
      <c r="A200" s="35"/>
      <c r="B200" s="36"/>
      <c r="C200" s="215" t="s">
        <v>447</v>
      </c>
      <c r="D200" s="215" t="s">
        <v>169</v>
      </c>
      <c r="E200" s="216" t="s">
        <v>2945</v>
      </c>
      <c r="F200" s="217" t="s">
        <v>2946</v>
      </c>
      <c r="G200" s="218" t="s">
        <v>1146</v>
      </c>
      <c r="H200" s="219">
        <v>1</v>
      </c>
      <c r="I200" s="220"/>
      <c r="J200" s="221">
        <f>ROUND(I200*H200,2)</f>
        <v>0</v>
      </c>
      <c r="K200" s="217" t="s">
        <v>173</v>
      </c>
      <c r="L200" s="41"/>
      <c r="M200" s="222" t="s">
        <v>1</v>
      </c>
      <c r="N200" s="223" t="s">
        <v>42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2292</v>
      </c>
      <c r="AT200" s="226" t="s">
        <v>169</v>
      </c>
      <c r="AU200" s="226" t="s">
        <v>85</v>
      </c>
      <c r="AY200" s="14" t="s">
        <v>167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85</v>
      </c>
      <c r="BK200" s="227">
        <f>ROUND(I200*H200,2)</f>
        <v>0</v>
      </c>
      <c r="BL200" s="14" t="s">
        <v>2292</v>
      </c>
      <c r="BM200" s="226" t="s">
        <v>2947</v>
      </c>
    </row>
    <row r="201" s="2" customFormat="1" ht="14.4" customHeight="1">
      <c r="A201" s="35"/>
      <c r="B201" s="36"/>
      <c r="C201" s="215" t="s">
        <v>451</v>
      </c>
      <c r="D201" s="215" t="s">
        <v>169</v>
      </c>
      <c r="E201" s="216" t="s">
        <v>2948</v>
      </c>
      <c r="F201" s="217" t="s">
        <v>2949</v>
      </c>
      <c r="G201" s="218" t="s">
        <v>1146</v>
      </c>
      <c r="H201" s="219">
        <v>1</v>
      </c>
      <c r="I201" s="220"/>
      <c r="J201" s="221">
        <f>ROUND(I201*H201,2)</f>
        <v>0</v>
      </c>
      <c r="K201" s="217" t="s">
        <v>173</v>
      </c>
      <c r="L201" s="41"/>
      <c r="M201" s="222" t="s">
        <v>1</v>
      </c>
      <c r="N201" s="223" t="s">
        <v>42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2292</v>
      </c>
      <c r="AT201" s="226" t="s">
        <v>169</v>
      </c>
      <c r="AU201" s="226" t="s">
        <v>85</v>
      </c>
      <c r="AY201" s="14" t="s">
        <v>167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85</v>
      </c>
      <c r="BK201" s="227">
        <f>ROUND(I201*H201,2)</f>
        <v>0</v>
      </c>
      <c r="BL201" s="14" t="s">
        <v>2292</v>
      </c>
      <c r="BM201" s="226" t="s">
        <v>2950</v>
      </c>
    </row>
    <row r="202" s="2" customFormat="1" ht="14.4" customHeight="1">
      <c r="A202" s="35"/>
      <c r="B202" s="36"/>
      <c r="C202" s="215" t="s">
        <v>455</v>
      </c>
      <c r="D202" s="215" t="s">
        <v>169</v>
      </c>
      <c r="E202" s="216" t="s">
        <v>2951</v>
      </c>
      <c r="F202" s="217" t="s">
        <v>2952</v>
      </c>
      <c r="G202" s="218" t="s">
        <v>1146</v>
      </c>
      <c r="H202" s="219">
        <v>1</v>
      </c>
      <c r="I202" s="220"/>
      <c r="J202" s="221">
        <f>ROUND(I202*H202,2)</f>
        <v>0</v>
      </c>
      <c r="K202" s="217" t="s">
        <v>1</v>
      </c>
      <c r="L202" s="41"/>
      <c r="M202" s="222" t="s">
        <v>1</v>
      </c>
      <c r="N202" s="223" t="s">
        <v>42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2292</v>
      </c>
      <c r="AT202" s="226" t="s">
        <v>169</v>
      </c>
      <c r="AU202" s="226" t="s">
        <v>85</v>
      </c>
      <c r="AY202" s="14" t="s">
        <v>167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85</v>
      </c>
      <c r="BK202" s="227">
        <f>ROUND(I202*H202,2)</f>
        <v>0</v>
      </c>
      <c r="BL202" s="14" t="s">
        <v>2292</v>
      </c>
      <c r="BM202" s="226" t="s">
        <v>2953</v>
      </c>
    </row>
    <row r="203" s="2" customFormat="1" ht="14.4" customHeight="1">
      <c r="A203" s="35"/>
      <c r="B203" s="36"/>
      <c r="C203" s="215" t="s">
        <v>459</v>
      </c>
      <c r="D203" s="215" t="s">
        <v>169</v>
      </c>
      <c r="E203" s="216" t="s">
        <v>2954</v>
      </c>
      <c r="F203" s="217" t="s">
        <v>2955</v>
      </c>
      <c r="G203" s="218" t="s">
        <v>1146</v>
      </c>
      <c r="H203" s="219">
        <v>3</v>
      </c>
      <c r="I203" s="220"/>
      <c r="J203" s="221">
        <f>ROUND(I203*H203,2)</f>
        <v>0</v>
      </c>
      <c r="K203" s="217" t="s">
        <v>1</v>
      </c>
      <c r="L203" s="41"/>
      <c r="M203" s="222" t="s">
        <v>1</v>
      </c>
      <c r="N203" s="223" t="s">
        <v>42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2292</v>
      </c>
      <c r="AT203" s="226" t="s">
        <v>169</v>
      </c>
      <c r="AU203" s="226" t="s">
        <v>85</v>
      </c>
      <c r="AY203" s="14" t="s">
        <v>167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85</v>
      </c>
      <c r="BK203" s="227">
        <f>ROUND(I203*H203,2)</f>
        <v>0</v>
      </c>
      <c r="BL203" s="14" t="s">
        <v>2292</v>
      </c>
      <c r="BM203" s="226" t="s">
        <v>2956</v>
      </c>
    </row>
    <row r="204" s="2" customFormat="1" ht="14.4" customHeight="1">
      <c r="A204" s="35"/>
      <c r="B204" s="36"/>
      <c r="C204" s="215" t="s">
        <v>463</v>
      </c>
      <c r="D204" s="215" t="s">
        <v>169</v>
      </c>
      <c r="E204" s="216" t="s">
        <v>2957</v>
      </c>
      <c r="F204" s="217" t="s">
        <v>2958</v>
      </c>
      <c r="G204" s="218" t="s">
        <v>1146</v>
      </c>
      <c r="H204" s="219">
        <v>1</v>
      </c>
      <c r="I204" s="220"/>
      <c r="J204" s="221">
        <f>ROUND(I204*H204,2)</f>
        <v>0</v>
      </c>
      <c r="K204" s="217" t="s">
        <v>1</v>
      </c>
      <c r="L204" s="41"/>
      <c r="M204" s="222" t="s">
        <v>1</v>
      </c>
      <c r="N204" s="223" t="s">
        <v>42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2292</v>
      </c>
      <c r="AT204" s="226" t="s">
        <v>169</v>
      </c>
      <c r="AU204" s="226" t="s">
        <v>85</v>
      </c>
      <c r="AY204" s="14" t="s">
        <v>167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2292</v>
      </c>
      <c r="BM204" s="226" t="s">
        <v>2959</v>
      </c>
    </row>
    <row r="205" s="2" customFormat="1" ht="14.4" customHeight="1">
      <c r="A205" s="35"/>
      <c r="B205" s="36"/>
      <c r="C205" s="215" t="s">
        <v>467</v>
      </c>
      <c r="D205" s="215" t="s">
        <v>169</v>
      </c>
      <c r="E205" s="216" t="s">
        <v>2960</v>
      </c>
      <c r="F205" s="217" t="s">
        <v>2961</v>
      </c>
      <c r="G205" s="218" t="s">
        <v>1146</v>
      </c>
      <c r="H205" s="219">
        <v>1</v>
      </c>
      <c r="I205" s="220"/>
      <c r="J205" s="221">
        <f>ROUND(I205*H205,2)</f>
        <v>0</v>
      </c>
      <c r="K205" s="217" t="s">
        <v>1</v>
      </c>
      <c r="L205" s="41"/>
      <c r="M205" s="247" t="s">
        <v>1</v>
      </c>
      <c r="N205" s="248" t="s">
        <v>42</v>
      </c>
      <c r="O205" s="245"/>
      <c r="P205" s="249">
        <f>O205*H205</f>
        <v>0</v>
      </c>
      <c r="Q205" s="249">
        <v>0</v>
      </c>
      <c r="R205" s="249">
        <f>Q205*H205</f>
        <v>0</v>
      </c>
      <c r="S205" s="249">
        <v>0</v>
      </c>
      <c r="T205" s="25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2292</v>
      </c>
      <c r="AT205" s="226" t="s">
        <v>169</v>
      </c>
      <c r="AU205" s="226" t="s">
        <v>85</v>
      </c>
      <c r="AY205" s="14" t="s">
        <v>167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85</v>
      </c>
      <c r="BK205" s="227">
        <f>ROUND(I205*H205,2)</f>
        <v>0</v>
      </c>
      <c r="BL205" s="14" t="s">
        <v>2292</v>
      </c>
      <c r="BM205" s="226" t="s">
        <v>2962</v>
      </c>
    </row>
    <row r="206" s="2" customFormat="1" ht="6.96" customHeight="1">
      <c r="A206" s="35"/>
      <c r="B206" s="63"/>
      <c r="C206" s="64"/>
      <c r="D206" s="64"/>
      <c r="E206" s="64"/>
      <c r="F206" s="64"/>
      <c r="G206" s="64"/>
      <c r="H206" s="64"/>
      <c r="I206" s="64"/>
      <c r="J206" s="64"/>
      <c r="K206" s="64"/>
      <c r="L206" s="41"/>
      <c r="M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</sheetData>
  <sheetProtection sheet="1" autoFilter="0" formatColumns="0" formatRows="0" objects="1" scenarios="1" spinCount="100000" saltValue="dpOxpL2t8G0Ywbb3ygv4vARsTltTY/WcA+9QOls2FIwygvlaqTYMtNXqd9yDkY+CyR4ZcVrygIrX635EzheRAQ==" hashValue="75ZJQbk7dEK3pcGhP/4GljNalVBRaK7F9UkkW9oGpP6RQ/zeffbjYJTZ5XOA5Af35kWhC4iPKWKtvFeAtXtG+A==" algorithmName="SHA-512" password="CC35"/>
  <autoFilter ref="C123:K20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106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4.4" customHeight="1">
      <c r="B7" s="17"/>
      <c r="E7" s="138" t="str">
        <f>'Rekapitulace stavby'!K6</f>
        <v>Ostrov, škola Májová - nástavba obektu Družiny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5.6" customHeight="1">
      <c r="A9" s="35"/>
      <c r="B9" s="41"/>
      <c r="C9" s="35"/>
      <c r="D9" s="35"/>
      <c r="E9" s="139" t="s">
        <v>2963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26. 1. 2023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8" customHeight="1">
      <c r="A27" s="142"/>
      <c r="B27" s="143"/>
      <c r="C27" s="142"/>
      <c r="D27" s="142"/>
      <c r="E27" s="144" t="s">
        <v>36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ROUND((SUM(BE119:BE243)),  2)</f>
        <v>0</v>
      </c>
      <c r="G33" s="35"/>
      <c r="H33" s="35"/>
      <c r="I33" s="152">
        <v>0.20999999999999999</v>
      </c>
      <c r="J33" s="151">
        <f>ROUND(((SUM(BE119:BE243))*I33),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ROUND((SUM(BF119:BF243)),  2)</f>
        <v>0</v>
      </c>
      <c r="G34" s="35"/>
      <c r="H34" s="35"/>
      <c r="I34" s="152">
        <v>0.14999999999999999</v>
      </c>
      <c r="J34" s="151">
        <f>ROUND(((SUM(BF119:BF243))*I34),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ROUND((SUM(BG119:BG243)),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ROUND((SUM(BH119:BH243)),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ROUND((SUM(BI119:BI243)),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4.4" customHeight="1">
      <c r="A85" s="35"/>
      <c r="B85" s="36"/>
      <c r="C85" s="37"/>
      <c r="D85" s="37"/>
      <c r="E85" s="171" t="str">
        <f>E7</f>
        <v>Ostrov, škola Májová - nástavba obektu Družiny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5.6" customHeight="1">
      <c r="A87" s="35"/>
      <c r="B87" s="36"/>
      <c r="C87" s="37"/>
      <c r="D87" s="37"/>
      <c r="E87" s="73" t="str">
        <f>E9</f>
        <v>D.1.4.4 - Silnoproudá ele...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Ostrov </v>
      </c>
      <c r="G89" s="37"/>
      <c r="H89" s="37"/>
      <c r="I89" s="29" t="s">
        <v>22</v>
      </c>
      <c r="J89" s="76" t="str">
        <f>IF(J12="","",J12)</f>
        <v>26. 1. 2023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6.4" customHeight="1">
      <c r="A91" s="35"/>
      <c r="B91" s="36"/>
      <c r="C91" s="29" t="s">
        <v>24</v>
      </c>
      <c r="D91" s="37"/>
      <c r="E91" s="37"/>
      <c r="F91" s="24" t="str">
        <f>E15</f>
        <v xml:space="preserve">Město Ostrov </v>
      </c>
      <c r="G91" s="37"/>
      <c r="H91" s="37"/>
      <c r="I91" s="29" t="s">
        <v>30</v>
      </c>
      <c r="J91" s="33" t="str">
        <f>E21</f>
        <v xml:space="preserve">DPT projekty, Ing. Jan Dušek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6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110</v>
      </c>
      <c r="D94" s="173"/>
      <c r="E94" s="173"/>
      <c r="F94" s="173"/>
      <c r="G94" s="173"/>
      <c r="H94" s="173"/>
      <c r="I94" s="173"/>
      <c r="J94" s="174" t="s">
        <v>111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112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76"/>
      <c r="C97" s="177"/>
      <c r="D97" s="178" t="s">
        <v>131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2964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2311</v>
      </c>
      <c r="E99" s="179"/>
      <c r="F99" s="179"/>
      <c r="G99" s="179"/>
      <c r="H99" s="179"/>
      <c r="I99" s="179"/>
      <c r="J99" s="180">
        <f>J241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152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4.4" customHeight="1">
      <c r="A109" s="35"/>
      <c r="B109" s="36"/>
      <c r="C109" s="37"/>
      <c r="D109" s="37"/>
      <c r="E109" s="171" t="str">
        <f>E7</f>
        <v>Ostrov, škola Májová - nástavba obektu Družiny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107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5.6" customHeight="1">
      <c r="A111" s="35"/>
      <c r="B111" s="36"/>
      <c r="C111" s="37"/>
      <c r="D111" s="37"/>
      <c r="E111" s="73" t="str">
        <f>E9</f>
        <v>D.1.4.4 - Silnoproudá ele...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Ostrov </v>
      </c>
      <c r="G113" s="37"/>
      <c r="H113" s="37"/>
      <c r="I113" s="29" t="s">
        <v>22</v>
      </c>
      <c r="J113" s="76" t="str">
        <f>IF(J12="","",J12)</f>
        <v>26. 1. 2023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6.4" customHeight="1">
      <c r="A115" s="35"/>
      <c r="B115" s="36"/>
      <c r="C115" s="29" t="s">
        <v>24</v>
      </c>
      <c r="D115" s="37"/>
      <c r="E115" s="37"/>
      <c r="F115" s="24" t="str">
        <f>E15</f>
        <v xml:space="preserve">Město Ostrov </v>
      </c>
      <c r="G115" s="37"/>
      <c r="H115" s="37"/>
      <c r="I115" s="29" t="s">
        <v>30</v>
      </c>
      <c r="J115" s="33" t="str">
        <f>E21</f>
        <v xml:space="preserve">DPT projekty, Ing. Jan Dušek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6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33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153</v>
      </c>
      <c r="D118" s="191" t="s">
        <v>62</v>
      </c>
      <c r="E118" s="191" t="s">
        <v>58</v>
      </c>
      <c r="F118" s="191" t="s">
        <v>59</v>
      </c>
      <c r="G118" s="191" t="s">
        <v>154</v>
      </c>
      <c r="H118" s="191" t="s">
        <v>155</v>
      </c>
      <c r="I118" s="191" t="s">
        <v>156</v>
      </c>
      <c r="J118" s="191" t="s">
        <v>111</v>
      </c>
      <c r="K118" s="192" t="s">
        <v>157</v>
      </c>
      <c r="L118" s="193"/>
      <c r="M118" s="97" t="s">
        <v>1</v>
      </c>
      <c r="N118" s="98" t="s">
        <v>41</v>
      </c>
      <c r="O118" s="98" t="s">
        <v>158</v>
      </c>
      <c r="P118" s="98" t="s">
        <v>159</v>
      </c>
      <c r="Q118" s="98" t="s">
        <v>160</v>
      </c>
      <c r="R118" s="98" t="s">
        <v>161</v>
      </c>
      <c r="S118" s="98" t="s">
        <v>162</v>
      </c>
      <c r="T118" s="99" t="s">
        <v>163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164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P120+P241</f>
        <v>0</v>
      </c>
      <c r="Q119" s="101"/>
      <c r="R119" s="196">
        <f>R120+R241</f>
        <v>0.67465350000000002</v>
      </c>
      <c r="S119" s="101"/>
      <c r="T119" s="197">
        <f>T120+T241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113</v>
      </c>
      <c r="BK119" s="198">
        <f>BK120+BK241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947</v>
      </c>
      <c r="F120" s="202" t="s">
        <v>948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0.67465350000000002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87</v>
      </c>
      <c r="AT120" s="211" t="s">
        <v>76</v>
      </c>
      <c r="AU120" s="211" t="s">
        <v>77</v>
      </c>
      <c r="AY120" s="210" t="s">
        <v>167</v>
      </c>
      <c r="BK120" s="212">
        <f>BK121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2965</v>
      </c>
      <c r="F121" s="213" t="s">
        <v>2966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SUM(P122:P240)</f>
        <v>0</v>
      </c>
      <c r="Q121" s="207"/>
      <c r="R121" s="208">
        <f>SUM(R122:R240)</f>
        <v>0.67465350000000002</v>
      </c>
      <c r="S121" s="207"/>
      <c r="T121" s="209">
        <f>SUM(T122:T240)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87</v>
      </c>
      <c r="AT121" s="211" t="s">
        <v>76</v>
      </c>
      <c r="AU121" s="211" t="s">
        <v>85</v>
      </c>
      <c r="AY121" s="210" t="s">
        <v>167</v>
      </c>
      <c r="BK121" s="212">
        <f>SUM(BK122:BK240)</f>
        <v>0</v>
      </c>
    </row>
    <row r="122" s="2" customFormat="1" ht="14.4" customHeight="1">
      <c r="A122" s="35"/>
      <c r="B122" s="36"/>
      <c r="C122" s="215" t="s">
        <v>85</v>
      </c>
      <c r="D122" s="215" t="s">
        <v>169</v>
      </c>
      <c r="E122" s="216" t="s">
        <v>2967</v>
      </c>
      <c r="F122" s="217" t="s">
        <v>2968</v>
      </c>
      <c r="G122" s="218" t="s">
        <v>178</v>
      </c>
      <c r="H122" s="219">
        <v>3</v>
      </c>
      <c r="I122" s="220"/>
      <c r="J122" s="221">
        <f>ROUND(I122*H122,2)</f>
        <v>0</v>
      </c>
      <c r="K122" s="217" t="s">
        <v>173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233</v>
      </c>
      <c r="AT122" s="226" t="s">
        <v>169</v>
      </c>
      <c r="AU122" s="226" t="s">
        <v>87</v>
      </c>
      <c r="AY122" s="14" t="s">
        <v>167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233</v>
      </c>
      <c r="BM122" s="226" t="s">
        <v>2969</v>
      </c>
    </row>
    <row r="123" s="2" customFormat="1" ht="14.4" customHeight="1">
      <c r="A123" s="35"/>
      <c r="B123" s="36"/>
      <c r="C123" s="228" t="s">
        <v>87</v>
      </c>
      <c r="D123" s="228" t="s">
        <v>225</v>
      </c>
      <c r="E123" s="229" t="s">
        <v>2970</v>
      </c>
      <c r="F123" s="230" t="s">
        <v>2971</v>
      </c>
      <c r="G123" s="231" t="s">
        <v>178</v>
      </c>
      <c r="H123" s="232">
        <v>3.1499999999999999</v>
      </c>
      <c r="I123" s="233"/>
      <c r="J123" s="234">
        <f>ROUND(I123*H123,2)</f>
        <v>0</v>
      </c>
      <c r="K123" s="230" t="s">
        <v>173</v>
      </c>
      <c r="L123" s="235"/>
      <c r="M123" s="236" t="s">
        <v>1</v>
      </c>
      <c r="N123" s="237" t="s">
        <v>42</v>
      </c>
      <c r="O123" s="88"/>
      <c r="P123" s="224">
        <f>O123*H123</f>
        <v>0</v>
      </c>
      <c r="Q123" s="224">
        <v>6.9999999999999994E-05</v>
      </c>
      <c r="R123" s="224">
        <f>Q123*H123</f>
        <v>0.00022049999999999997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297</v>
      </c>
      <c r="AT123" s="226" t="s">
        <v>225</v>
      </c>
      <c r="AU123" s="226" t="s">
        <v>87</v>
      </c>
      <c r="AY123" s="14" t="s">
        <v>167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233</v>
      </c>
      <c r="BM123" s="226" t="s">
        <v>2972</v>
      </c>
    </row>
    <row r="124" s="2" customFormat="1" ht="14.4" customHeight="1">
      <c r="A124" s="35"/>
      <c r="B124" s="36"/>
      <c r="C124" s="215" t="s">
        <v>180</v>
      </c>
      <c r="D124" s="215" t="s">
        <v>169</v>
      </c>
      <c r="E124" s="216" t="s">
        <v>2973</v>
      </c>
      <c r="F124" s="217" t="s">
        <v>2974</v>
      </c>
      <c r="G124" s="218" t="s">
        <v>178</v>
      </c>
      <c r="H124" s="219">
        <v>6</v>
      </c>
      <c r="I124" s="220"/>
      <c r="J124" s="221">
        <f>ROUND(I124*H124,2)</f>
        <v>0</v>
      </c>
      <c r="K124" s="217" t="s">
        <v>173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233</v>
      </c>
      <c r="AT124" s="226" t="s">
        <v>169</v>
      </c>
      <c r="AU124" s="226" t="s">
        <v>87</v>
      </c>
      <c r="AY124" s="14" t="s">
        <v>167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233</v>
      </c>
      <c r="BM124" s="226" t="s">
        <v>2975</v>
      </c>
    </row>
    <row r="125" s="2" customFormat="1" ht="14.4" customHeight="1">
      <c r="A125" s="35"/>
      <c r="B125" s="36"/>
      <c r="C125" s="228" t="s">
        <v>174</v>
      </c>
      <c r="D125" s="228" t="s">
        <v>225</v>
      </c>
      <c r="E125" s="229" t="s">
        <v>2976</v>
      </c>
      <c r="F125" s="230" t="s">
        <v>2977</v>
      </c>
      <c r="G125" s="231" t="s">
        <v>178</v>
      </c>
      <c r="H125" s="232">
        <v>6.2999999999999998</v>
      </c>
      <c r="I125" s="233"/>
      <c r="J125" s="234">
        <f>ROUND(I125*H125,2)</f>
        <v>0</v>
      </c>
      <c r="K125" s="230" t="s">
        <v>173</v>
      </c>
      <c r="L125" s="235"/>
      <c r="M125" s="236" t="s">
        <v>1</v>
      </c>
      <c r="N125" s="237" t="s">
        <v>42</v>
      </c>
      <c r="O125" s="88"/>
      <c r="P125" s="224">
        <f>O125*H125</f>
        <v>0</v>
      </c>
      <c r="Q125" s="224">
        <v>0.00023000000000000001</v>
      </c>
      <c r="R125" s="224">
        <f>Q125*H125</f>
        <v>0.001449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297</v>
      </c>
      <c r="AT125" s="226" t="s">
        <v>225</v>
      </c>
      <c r="AU125" s="226" t="s">
        <v>87</v>
      </c>
      <c r="AY125" s="14" t="s">
        <v>167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233</v>
      </c>
      <c r="BM125" s="226" t="s">
        <v>2978</v>
      </c>
    </row>
    <row r="126" s="2" customFormat="1" ht="14.4" customHeight="1">
      <c r="A126" s="35"/>
      <c r="B126" s="36"/>
      <c r="C126" s="215" t="s">
        <v>204</v>
      </c>
      <c r="D126" s="215" t="s">
        <v>169</v>
      </c>
      <c r="E126" s="216" t="s">
        <v>2979</v>
      </c>
      <c r="F126" s="217" t="s">
        <v>2980</v>
      </c>
      <c r="G126" s="218" t="s">
        <v>321</v>
      </c>
      <c r="H126" s="219">
        <v>10</v>
      </c>
      <c r="I126" s="220"/>
      <c r="J126" s="221">
        <f>ROUND(I126*H126,2)</f>
        <v>0</v>
      </c>
      <c r="K126" s="217" t="s">
        <v>173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233</v>
      </c>
      <c r="AT126" s="226" t="s">
        <v>169</v>
      </c>
      <c r="AU126" s="226" t="s">
        <v>87</v>
      </c>
      <c r="AY126" s="14" t="s">
        <v>167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233</v>
      </c>
      <c r="BM126" s="226" t="s">
        <v>2981</v>
      </c>
    </row>
    <row r="127" s="2" customFormat="1" ht="14.4" customHeight="1">
      <c r="A127" s="35"/>
      <c r="B127" s="36"/>
      <c r="C127" s="228" t="s">
        <v>208</v>
      </c>
      <c r="D127" s="228" t="s">
        <v>225</v>
      </c>
      <c r="E127" s="229" t="s">
        <v>2982</v>
      </c>
      <c r="F127" s="230" t="s">
        <v>2983</v>
      </c>
      <c r="G127" s="231" t="s">
        <v>321</v>
      </c>
      <c r="H127" s="232">
        <v>10</v>
      </c>
      <c r="I127" s="233"/>
      <c r="J127" s="234">
        <f>ROUND(I127*H127,2)</f>
        <v>0</v>
      </c>
      <c r="K127" s="230" t="s">
        <v>173</v>
      </c>
      <c r="L127" s="235"/>
      <c r="M127" s="236" t="s">
        <v>1</v>
      </c>
      <c r="N127" s="237" t="s">
        <v>42</v>
      </c>
      <c r="O127" s="88"/>
      <c r="P127" s="224">
        <f>O127*H127</f>
        <v>0</v>
      </c>
      <c r="Q127" s="224">
        <v>4.0000000000000003E-05</v>
      </c>
      <c r="R127" s="224">
        <f>Q127*H127</f>
        <v>0.00040000000000000002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297</v>
      </c>
      <c r="AT127" s="226" t="s">
        <v>225</v>
      </c>
      <c r="AU127" s="226" t="s">
        <v>87</v>
      </c>
      <c r="AY127" s="14" t="s">
        <v>167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233</v>
      </c>
      <c r="BM127" s="226" t="s">
        <v>2984</v>
      </c>
    </row>
    <row r="128" s="2" customFormat="1" ht="14.4" customHeight="1">
      <c r="A128" s="35"/>
      <c r="B128" s="36"/>
      <c r="C128" s="215" t="s">
        <v>212</v>
      </c>
      <c r="D128" s="215" t="s">
        <v>169</v>
      </c>
      <c r="E128" s="216" t="s">
        <v>2985</v>
      </c>
      <c r="F128" s="217" t="s">
        <v>2986</v>
      </c>
      <c r="G128" s="218" t="s">
        <v>321</v>
      </c>
      <c r="H128" s="219">
        <v>159</v>
      </c>
      <c r="I128" s="220"/>
      <c r="J128" s="221">
        <f>ROUND(I128*H128,2)</f>
        <v>0</v>
      </c>
      <c r="K128" s="217" t="s">
        <v>173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233</v>
      </c>
      <c r="AT128" s="226" t="s">
        <v>169</v>
      </c>
      <c r="AU128" s="226" t="s">
        <v>87</v>
      </c>
      <c r="AY128" s="14" t="s">
        <v>167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233</v>
      </c>
      <c r="BM128" s="226" t="s">
        <v>2987</v>
      </c>
    </row>
    <row r="129" s="2" customFormat="1" ht="14.4" customHeight="1">
      <c r="A129" s="35"/>
      <c r="B129" s="36"/>
      <c r="C129" s="228" t="s">
        <v>216</v>
      </c>
      <c r="D129" s="228" t="s">
        <v>225</v>
      </c>
      <c r="E129" s="229" t="s">
        <v>2988</v>
      </c>
      <c r="F129" s="230" t="s">
        <v>2989</v>
      </c>
      <c r="G129" s="231" t="s">
        <v>321</v>
      </c>
      <c r="H129" s="232">
        <v>159</v>
      </c>
      <c r="I129" s="233"/>
      <c r="J129" s="234">
        <f>ROUND(I129*H129,2)</f>
        <v>0</v>
      </c>
      <c r="K129" s="230" t="s">
        <v>173</v>
      </c>
      <c r="L129" s="235"/>
      <c r="M129" s="236" t="s">
        <v>1</v>
      </c>
      <c r="N129" s="237" t="s">
        <v>42</v>
      </c>
      <c r="O129" s="88"/>
      <c r="P129" s="224">
        <f>O129*H129</f>
        <v>0</v>
      </c>
      <c r="Q129" s="224">
        <v>4.0000000000000003E-05</v>
      </c>
      <c r="R129" s="224">
        <f>Q129*H129</f>
        <v>0.0063600000000000002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297</v>
      </c>
      <c r="AT129" s="226" t="s">
        <v>225</v>
      </c>
      <c r="AU129" s="226" t="s">
        <v>87</v>
      </c>
      <c r="AY129" s="14" t="s">
        <v>167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233</v>
      </c>
      <c r="BM129" s="226" t="s">
        <v>2990</v>
      </c>
    </row>
    <row r="130" s="2" customFormat="1" ht="14.4" customHeight="1">
      <c r="A130" s="35"/>
      <c r="B130" s="36"/>
      <c r="C130" s="215" t="s">
        <v>220</v>
      </c>
      <c r="D130" s="215" t="s">
        <v>169</v>
      </c>
      <c r="E130" s="216" t="s">
        <v>2991</v>
      </c>
      <c r="F130" s="217" t="s">
        <v>2992</v>
      </c>
      <c r="G130" s="218" t="s">
        <v>321</v>
      </c>
      <c r="H130" s="219">
        <v>80</v>
      </c>
      <c r="I130" s="220"/>
      <c r="J130" s="221">
        <f>ROUND(I130*H130,2)</f>
        <v>0</v>
      </c>
      <c r="K130" s="217" t="s">
        <v>173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233</v>
      </c>
      <c r="AT130" s="226" t="s">
        <v>169</v>
      </c>
      <c r="AU130" s="226" t="s">
        <v>87</v>
      </c>
      <c r="AY130" s="14" t="s">
        <v>167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233</v>
      </c>
      <c r="BM130" s="226" t="s">
        <v>2993</v>
      </c>
    </row>
    <row r="131" s="2" customFormat="1" ht="14.4" customHeight="1">
      <c r="A131" s="35"/>
      <c r="B131" s="36"/>
      <c r="C131" s="228" t="s">
        <v>224</v>
      </c>
      <c r="D131" s="228" t="s">
        <v>225</v>
      </c>
      <c r="E131" s="229" t="s">
        <v>2994</v>
      </c>
      <c r="F131" s="230" t="s">
        <v>2995</v>
      </c>
      <c r="G131" s="231" t="s">
        <v>321</v>
      </c>
      <c r="H131" s="232">
        <v>80</v>
      </c>
      <c r="I131" s="233"/>
      <c r="J131" s="234">
        <f>ROUND(I131*H131,2)</f>
        <v>0</v>
      </c>
      <c r="K131" s="230" t="s">
        <v>173</v>
      </c>
      <c r="L131" s="235"/>
      <c r="M131" s="236" t="s">
        <v>1</v>
      </c>
      <c r="N131" s="237" t="s">
        <v>42</v>
      </c>
      <c r="O131" s="88"/>
      <c r="P131" s="224">
        <f>O131*H131</f>
        <v>0</v>
      </c>
      <c r="Q131" s="224">
        <v>9.0000000000000006E-05</v>
      </c>
      <c r="R131" s="224">
        <f>Q131*H131</f>
        <v>0.0072000000000000007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297</v>
      </c>
      <c r="AT131" s="226" t="s">
        <v>225</v>
      </c>
      <c r="AU131" s="226" t="s">
        <v>87</v>
      </c>
      <c r="AY131" s="14" t="s">
        <v>167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233</v>
      </c>
      <c r="BM131" s="226" t="s">
        <v>2996</v>
      </c>
    </row>
    <row r="132" s="2" customFormat="1" ht="14.4" customHeight="1">
      <c r="A132" s="35"/>
      <c r="B132" s="36"/>
      <c r="C132" s="215" t="s">
        <v>8</v>
      </c>
      <c r="D132" s="215" t="s">
        <v>169</v>
      </c>
      <c r="E132" s="216" t="s">
        <v>2997</v>
      </c>
      <c r="F132" s="217" t="s">
        <v>2998</v>
      </c>
      <c r="G132" s="218" t="s">
        <v>178</v>
      </c>
      <c r="H132" s="219">
        <v>100</v>
      </c>
      <c r="I132" s="220"/>
      <c r="J132" s="221">
        <f>ROUND(I132*H132,2)</f>
        <v>0</v>
      </c>
      <c r="K132" s="217" t="s">
        <v>173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233</v>
      </c>
      <c r="AT132" s="226" t="s">
        <v>169</v>
      </c>
      <c r="AU132" s="226" t="s">
        <v>87</v>
      </c>
      <c r="AY132" s="14" t="s">
        <v>167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233</v>
      </c>
      <c r="BM132" s="226" t="s">
        <v>2999</v>
      </c>
    </row>
    <row r="133" s="2" customFormat="1" ht="14.4" customHeight="1">
      <c r="A133" s="35"/>
      <c r="B133" s="36"/>
      <c r="C133" s="228" t="s">
        <v>233</v>
      </c>
      <c r="D133" s="228" t="s">
        <v>225</v>
      </c>
      <c r="E133" s="229" t="s">
        <v>3000</v>
      </c>
      <c r="F133" s="230" t="s">
        <v>3001</v>
      </c>
      <c r="G133" s="231" t="s">
        <v>178</v>
      </c>
      <c r="H133" s="232">
        <v>115</v>
      </c>
      <c r="I133" s="233"/>
      <c r="J133" s="234">
        <f>ROUND(I133*H133,2)</f>
        <v>0</v>
      </c>
      <c r="K133" s="230" t="s">
        <v>173</v>
      </c>
      <c r="L133" s="235"/>
      <c r="M133" s="236" t="s">
        <v>1</v>
      </c>
      <c r="N133" s="237" t="s">
        <v>42</v>
      </c>
      <c r="O133" s="88"/>
      <c r="P133" s="224">
        <f>O133*H133</f>
        <v>0</v>
      </c>
      <c r="Q133" s="224">
        <v>6.9999999999999994E-05</v>
      </c>
      <c r="R133" s="224">
        <f>Q133*H133</f>
        <v>0.0080499999999999999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297</v>
      </c>
      <c r="AT133" s="226" t="s">
        <v>225</v>
      </c>
      <c r="AU133" s="226" t="s">
        <v>87</v>
      </c>
      <c r="AY133" s="14" t="s">
        <v>167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233</v>
      </c>
      <c r="BM133" s="226" t="s">
        <v>3002</v>
      </c>
    </row>
    <row r="134" s="2" customFormat="1" ht="14.4" customHeight="1">
      <c r="A134" s="35"/>
      <c r="B134" s="36"/>
      <c r="C134" s="215" t="s">
        <v>277</v>
      </c>
      <c r="D134" s="215" t="s">
        <v>169</v>
      </c>
      <c r="E134" s="216" t="s">
        <v>3003</v>
      </c>
      <c r="F134" s="217" t="s">
        <v>3004</v>
      </c>
      <c r="G134" s="218" t="s">
        <v>178</v>
      </c>
      <c r="H134" s="219">
        <v>20</v>
      </c>
      <c r="I134" s="220"/>
      <c r="J134" s="221">
        <f>ROUND(I134*H134,2)</f>
        <v>0</v>
      </c>
      <c r="K134" s="217" t="s">
        <v>173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233</v>
      </c>
      <c r="AT134" s="226" t="s">
        <v>169</v>
      </c>
      <c r="AU134" s="226" t="s">
        <v>87</v>
      </c>
      <c r="AY134" s="14" t="s">
        <v>167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233</v>
      </c>
      <c r="BM134" s="226" t="s">
        <v>3005</v>
      </c>
    </row>
    <row r="135" s="2" customFormat="1" ht="14.4" customHeight="1">
      <c r="A135" s="35"/>
      <c r="B135" s="36"/>
      <c r="C135" s="228" t="s">
        <v>281</v>
      </c>
      <c r="D135" s="228" t="s">
        <v>225</v>
      </c>
      <c r="E135" s="229" t="s">
        <v>3006</v>
      </c>
      <c r="F135" s="230" t="s">
        <v>3007</v>
      </c>
      <c r="G135" s="231" t="s">
        <v>178</v>
      </c>
      <c r="H135" s="232">
        <v>23</v>
      </c>
      <c r="I135" s="233"/>
      <c r="J135" s="234">
        <f>ROUND(I135*H135,2)</f>
        <v>0</v>
      </c>
      <c r="K135" s="230" t="s">
        <v>1</v>
      </c>
      <c r="L135" s="235"/>
      <c r="M135" s="236" t="s">
        <v>1</v>
      </c>
      <c r="N135" s="237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297</v>
      </c>
      <c r="AT135" s="226" t="s">
        <v>225</v>
      </c>
      <c r="AU135" s="226" t="s">
        <v>87</v>
      </c>
      <c r="AY135" s="14" t="s">
        <v>167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233</v>
      </c>
      <c r="BM135" s="226" t="s">
        <v>3008</v>
      </c>
    </row>
    <row r="136" s="2" customFormat="1" ht="14.4" customHeight="1">
      <c r="A136" s="35"/>
      <c r="B136" s="36"/>
      <c r="C136" s="215" t="s">
        <v>265</v>
      </c>
      <c r="D136" s="215" t="s">
        <v>169</v>
      </c>
      <c r="E136" s="216" t="s">
        <v>3009</v>
      </c>
      <c r="F136" s="217" t="s">
        <v>3010</v>
      </c>
      <c r="G136" s="218" t="s">
        <v>178</v>
      </c>
      <c r="H136" s="219">
        <v>1400</v>
      </c>
      <c r="I136" s="220"/>
      <c r="J136" s="221">
        <f>ROUND(I136*H136,2)</f>
        <v>0</v>
      </c>
      <c r="K136" s="217" t="s">
        <v>173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233</v>
      </c>
      <c r="AT136" s="226" t="s">
        <v>169</v>
      </c>
      <c r="AU136" s="226" t="s">
        <v>87</v>
      </c>
      <c r="AY136" s="14" t="s">
        <v>167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233</v>
      </c>
      <c r="BM136" s="226" t="s">
        <v>3011</v>
      </c>
    </row>
    <row r="137" s="2" customFormat="1" ht="14.4" customHeight="1">
      <c r="A137" s="35"/>
      <c r="B137" s="36"/>
      <c r="C137" s="228" t="s">
        <v>269</v>
      </c>
      <c r="D137" s="228" t="s">
        <v>225</v>
      </c>
      <c r="E137" s="229" t="s">
        <v>3012</v>
      </c>
      <c r="F137" s="230" t="s">
        <v>3013</v>
      </c>
      <c r="G137" s="231" t="s">
        <v>178</v>
      </c>
      <c r="H137" s="232">
        <v>1380</v>
      </c>
      <c r="I137" s="233"/>
      <c r="J137" s="234">
        <f>ROUND(I137*H137,2)</f>
        <v>0</v>
      </c>
      <c r="K137" s="230" t="s">
        <v>1</v>
      </c>
      <c r="L137" s="235"/>
      <c r="M137" s="236" t="s">
        <v>1</v>
      </c>
      <c r="N137" s="237" t="s">
        <v>42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297</v>
      </c>
      <c r="AT137" s="226" t="s">
        <v>225</v>
      </c>
      <c r="AU137" s="226" t="s">
        <v>87</v>
      </c>
      <c r="AY137" s="14" t="s">
        <v>167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233</v>
      </c>
      <c r="BM137" s="226" t="s">
        <v>3014</v>
      </c>
    </row>
    <row r="138" s="2" customFormat="1" ht="14.4" customHeight="1">
      <c r="A138" s="35"/>
      <c r="B138" s="36"/>
      <c r="C138" s="228" t="s">
        <v>273</v>
      </c>
      <c r="D138" s="228" t="s">
        <v>225</v>
      </c>
      <c r="E138" s="229" t="s">
        <v>3015</v>
      </c>
      <c r="F138" s="230" t="s">
        <v>3016</v>
      </c>
      <c r="G138" s="231" t="s">
        <v>178</v>
      </c>
      <c r="H138" s="232">
        <v>230</v>
      </c>
      <c r="I138" s="233"/>
      <c r="J138" s="234">
        <f>ROUND(I138*H138,2)</f>
        <v>0</v>
      </c>
      <c r="K138" s="230" t="s">
        <v>1</v>
      </c>
      <c r="L138" s="235"/>
      <c r="M138" s="236" t="s">
        <v>1</v>
      </c>
      <c r="N138" s="237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297</v>
      </c>
      <c r="AT138" s="226" t="s">
        <v>225</v>
      </c>
      <c r="AU138" s="226" t="s">
        <v>87</v>
      </c>
      <c r="AY138" s="14" t="s">
        <v>167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233</v>
      </c>
      <c r="BM138" s="226" t="s">
        <v>3017</v>
      </c>
    </row>
    <row r="139" s="2" customFormat="1" ht="14.4" customHeight="1">
      <c r="A139" s="35"/>
      <c r="B139" s="36"/>
      <c r="C139" s="215" t="s">
        <v>256</v>
      </c>
      <c r="D139" s="215" t="s">
        <v>169</v>
      </c>
      <c r="E139" s="216" t="s">
        <v>3018</v>
      </c>
      <c r="F139" s="217" t="s">
        <v>3019</v>
      </c>
      <c r="G139" s="218" t="s">
        <v>178</v>
      </c>
      <c r="H139" s="219">
        <v>1300</v>
      </c>
      <c r="I139" s="220"/>
      <c r="J139" s="221">
        <f>ROUND(I139*H139,2)</f>
        <v>0</v>
      </c>
      <c r="K139" s="217" t="s">
        <v>173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233</v>
      </c>
      <c r="AT139" s="226" t="s">
        <v>169</v>
      </c>
      <c r="AU139" s="226" t="s">
        <v>87</v>
      </c>
      <c r="AY139" s="14" t="s">
        <v>167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233</v>
      </c>
      <c r="BM139" s="226" t="s">
        <v>3020</v>
      </c>
    </row>
    <row r="140" s="2" customFormat="1" ht="14.4" customHeight="1">
      <c r="A140" s="35"/>
      <c r="B140" s="36"/>
      <c r="C140" s="228" t="s">
        <v>261</v>
      </c>
      <c r="D140" s="228" t="s">
        <v>225</v>
      </c>
      <c r="E140" s="229" t="s">
        <v>3021</v>
      </c>
      <c r="F140" s="230" t="s">
        <v>3022</v>
      </c>
      <c r="G140" s="231" t="s">
        <v>178</v>
      </c>
      <c r="H140" s="232">
        <v>1495</v>
      </c>
      <c r="I140" s="233"/>
      <c r="J140" s="234">
        <f>ROUND(I140*H140,2)</f>
        <v>0</v>
      </c>
      <c r="K140" s="230" t="s">
        <v>173</v>
      </c>
      <c r="L140" s="235"/>
      <c r="M140" s="236" t="s">
        <v>1</v>
      </c>
      <c r="N140" s="237" t="s">
        <v>42</v>
      </c>
      <c r="O140" s="88"/>
      <c r="P140" s="224">
        <f>O140*H140</f>
        <v>0</v>
      </c>
      <c r="Q140" s="224">
        <v>0.00017000000000000001</v>
      </c>
      <c r="R140" s="224">
        <f>Q140*H140</f>
        <v>0.25415000000000004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297</v>
      </c>
      <c r="AT140" s="226" t="s">
        <v>225</v>
      </c>
      <c r="AU140" s="226" t="s">
        <v>87</v>
      </c>
      <c r="AY140" s="14" t="s">
        <v>167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233</v>
      </c>
      <c r="BM140" s="226" t="s">
        <v>3023</v>
      </c>
    </row>
    <row r="141" s="2" customFormat="1" ht="14.4" customHeight="1">
      <c r="A141" s="35"/>
      <c r="B141" s="36"/>
      <c r="C141" s="215" t="s">
        <v>245</v>
      </c>
      <c r="D141" s="215" t="s">
        <v>169</v>
      </c>
      <c r="E141" s="216" t="s">
        <v>3024</v>
      </c>
      <c r="F141" s="217" t="s">
        <v>3025</v>
      </c>
      <c r="G141" s="218" t="s">
        <v>178</v>
      </c>
      <c r="H141" s="219">
        <v>295</v>
      </c>
      <c r="I141" s="220"/>
      <c r="J141" s="221">
        <f>ROUND(I141*H141,2)</f>
        <v>0</v>
      </c>
      <c r="K141" s="217" t="s">
        <v>173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233</v>
      </c>
      <c r="AT141" s="226" t="s">
        <v>169</v>
      </c>
      <c r="AU141" s="226" t="s">
        <v>87</v>
      </c>
      <c r="AY141" s="14" t="s">
        <v>167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233</v>
      </c>
      <c r="BM141" s="226" t="s">
        <v>3026</v>
      </c>
    </row>
    <row r="142" s="2" customFormat="1" ht="14.4" customHeight="1">
      <c r="A142" s="35"/>
      <c r="B142" s="36"/>
      <c r="C142" s="228" t="s">
        <v>249</v>
      </c>
      <c r="D142" s="228" t="s">
        <v>225</v>
      </c>
      <c r="E142" s="229" t="s">
        <v>3027</v>
      </c>
      <c r="F142" s="230" t="s">
        <v>3028</v>
      </c>
      <c r="G142" s="231" t="s">
        <v>178</v>
      </c>
      <c r="H142" s="232">
        <v>51.75</v>
      </c>
      <c r="I142" s="233"/>
      <c r="J142" s="234">
        <f>ROUND(I142*H142,2)</f>
        <v>0</v>
      </c>
      <c r="K142" s="230" t="s">
        <v>173</v>
      </c>
      <c r="L142" s="235"/>
      <c r="M142" s="236" t="s">
        <v>1</v>
      </c>
      <c r="N142" s="237" t="s">
        <v>42</v>
      </c>
      <c r="O142" s="88"/>
      <c r="P142" s="224">
        <f>O142*H142</f>
        <v>0</v>
      </c>
      <c r="Q142" s="224">
        <v>0.00025000000000000001</v>
      </c>
      <c r="R142" s="224">
        <f>Q142*H142</f>
        <v>0.012937500000000001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297</v>
      </c>
      <c r="AT142" s="226" t="s">
        <v>225</v>
      </c>
      <c r="AU142" s="226" t="s">
        <v>87</v>
      </c>
      <c r="AY142" s="14" t="s">
        <v>167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233</v>
      </c>
      <c r="BM142" s="226" t="s">
        <v>3029</v>
      </c>
    </row>
    <row r="143" s="2" customFormat="1" ht="14.4" customHeight="1">
      <c r="A143" s="35"/>
      <c r="B143" s="36"/>
      <c r="C143" s="228" t="s">
        <v>7</v>
      </c>
      <c r="D143" s="228" t="s">
        <v>225</v>
      </c>
      <c r="E143" s="229" t="s">
        <v>3030</v>
      </c>
      <c r="F143" s="230" t="s">
        <v>3031</v>
      </c>
      <c r="G143" s="231" t="s">
        <v>178</v>
      </c>
      <c r="H143" s="232">
        <v>287.5</v>
      </c>
      <c r="I143" s="233"/>
      <c r="J143" s="234">
        <f>ROUND(I143*H143,2)</f>
        <v>0</v>
      </c>
      <c r="K143" s="230" t="s">
        <v>173</v>
      </c>
      <c r="L143" s="235"/>
      <c r="M143" s="236" t="s">
        <v>1</v>
      </c>
      <c r="N143" s="237" t="s">
        <v>42</v>
      </c>
      <c r="O143" s="88"/>
      <c r="P143" s="224">
        <f>O143*H143</f>
        <v>0</v>
      </c>
      <c r="Q143" s="224">
        <v>0.00016000000000000001</v>
      </c>
      <c r="R143" s="224">
        <f>Q143*H143</f>
        <v>0.046000000000000006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297</v>
      </c>
      <c r="AT143" s="226" t="s">
        <v>225</v>
      </c>
      <c r="AU143" s="226" t="s">
        <v>87</v>
      </c>
      <c r="AY143" s="14" t="s">
        <v>167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233</v>
      </c>
      <c r="BM143" s="226" t="s">
        <v>3032</v>
      </c>
    </row>
    <row r="144" s="2" customFormat="1" ht="14.4" customHeight="1">
      <c r="A144" s="35"/>
      <c r="B144" s="36"/>
      <c r="C144" s="215" t="s">
        <v>237</v>
      </c>
      <c r="D144" s="215" t="s">
        <v>169</v>
      </c>
      <c r="E144" s="216" t="s">
        <v>3033</v>
      </c>
      <c r="F144" s="217" t="s">
        <v>3034</v>
      </c>
      <c r="G144" s="218" t="s">
        <v>178</v>
      </c>
      <c r="H144" s="219">
        <v>7</v>
      </c>
      <c r="I144" s="220"/>
      <c r="J144" s="221">
        <f>ROUND(I144*H144,2)</f>
        <v>0</v>
      </c>
      <c r="K144" s="217" t="s">
        <v>173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233</v>
      </c>
      <c r="AT144" s="226" t="s">
        <v>169</v>
      </c>
      <c r="AU144" s="226" t="s">
        <v>87</v>
      </c>
      <c r="AY144" s="14" t="s">
        <v>167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233</v>
      </c>
      <c r="BM144" s="226" t="s">
        <v>3035</v>
      </c>
    </row>
    <row r="145" s="2" customFormat="1" ht="14.4" customHeight="1">
      <c r="A145" s="35"/>
      <c r="B145" s="36"/>
      <c r="C145" s="228" t="s">
        <v>241</v>
      </c>
      <c r="D145" s="228" t="s">
        <v>225</v>
      </c>
      <c r="E145" s="229" t="s">
        <v>3036</v>
      </c>
      <c r="F145" s="230" t="s">
        <v>3037</v>
      </c>
      <c r="G145" s="231" t="s">
        <v>178</v>
      </c>
      <c r="H145" s="232">
        <v>8.0500000000000007</v>
      </c>
      <c r="I145" s="233"/>
      <c r="J145" s="234">
        <f>ROUND(I145*H145,2)</f>
        <v>0</v>
      </c>
      <c r="K145" s="230" t="s">
        <v>173</v>
      </c>
      <c r="L145" s="235"/>
      <c r="M145" s="236" t="s">
        <v>1</v>
      </c>
      <c r="N145" s="237" t="s">
        <v>42</v>
      </c>
      <c r="O145" s="88"/>
      <c r="P145" s="224">
        <f>O145*H145</f>
        <v>0</v>
      </c>
      <c r="Q145" s="224">
        <v>0.00052999999999999998</v>
      </c>
      <c r="R145" s="224">
        <f>Q145*H145</f>
        <v>0.0042665000000000003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297</v>
      </c>
      <c r="AT145" s="226" t="s">
        <v>225</v>
      </c>
      <c r="AU145" s="226" t="s">
        <v>87</v>
      </c>
      <c r="AY145" s="14" t="s">
        <v>167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233</v>
      </c>
      <c r="BM145" s="226" t="s">
        <v>3038</v>
      </c>
    </row>
    <row r="146" s="2" customFormat="1" ht="14.4" customHeight="1">
      <c r="A146" s="35"/>
      <c r="B146" s="36"/>
      <c r="C146" s="215" t="s">
        <v>285</v>
      </c>
      <c r="D146" s="215" t="s">
        <v>169</v>
      </c>
      <c r="E146" s="216" t="s">
        <v>3039</v>
      </c>
      <c r="F146" s="217" t="s">
        <v>3040</v>
      </c>
      <c r="G146" s="218" t="s">
        <v>321</v>
      </c>
      <c r="H146" s="219">
        <v>115</v>
      </c>
      <c r="I146" s="220"/>
      <c r="J146" s="221">
        <f>ROUND(I146*H146,2)</f>
        <v>0</v>
      </c>
      <c r="K146" s="217" t="s">
        <v>173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233</v>
      </c>
      <c r="AT146" s="226" t="s">
        <v>169</v>
      </c>
      <c r="AU146" s="226" t="s">
        <v>87</v>
      </c>
      <c r="AY146" s="14" t="s">
        <v>167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233</v>
      </c>
      <c r="BM146" s="226" t="s">
        <v>3041</v>
      </c>
    </row>
    <row r="147" s="2" customFormat="1" ht="14.4" customHeight="1">
      <c r="A147" s="35"/>
      <c r="B147" s="36"/>
      <c r="C147" s="215" t="s">
        <v>289</v>
      </c>
      <c r="D147" s="215" t="s">
        <v>169</v>
      </c>
      <c r="E147" s="216" t="s">
        <v>3042</v>
      </c>
      <c r="F147" s="217" t="s">
        <v>3043</v>
      </c>
      <c r="G147" s="218" t="s">
        <v>321</v>
      </c>
      <c r="H147" s="219">
        <v>16</v>
      </c>
      <c r="I147" s="220"/>
      <c r="J147" s="221">
        <f>ROUND(I147*H147,2)</f>
        <v>0</v>
      </c>
      <c r="K147" s="217" t="s">
        <v>173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233</v>
      </c>
      <c r="AT147" s="226" t="s">
        <v>169</v>
      </c>
      <c r="AU147" s="226" t="s">
        <v>87</v>
      </c>
      <c r="AY147" s="14" t="s">
        <v>167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233</v>
      </c>
      <c r="BM147" s="226" t="s">
        <v>3044</v>
      </c>
    </row>
    <row r="148" s="2" customFormat="1" ht="14.4" customHeight="1">
      <c r="A148" s="35"/>
      <c r="B148" s="36"/>
      <c r="C148" s="215" t="s">
        <v>293</v>
      </c>
      <c r="D148" s="215" t="s">
        <v>169</v>
      </c>
      <c r="E148" s="216" t="s">
        <v>3045</v>
      </c>
      <c r="F148" s="217" t="s">
        <v>3046</v>
      </c>
      <c r="G148" s="218" t="s">
        <v>321</v>
      </c>
      <c r="H148" s="219">
        <v>1</v>
      </c>
      <c r="I148" s="220"/>
      <c r="J148" s="221">
        <f>ROUND(I148*H148,2)</f>
        <v>0</v>
      </c>
      <c r="K148" s="217" t="s">
        <v>173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233</v>
      </c>
      <c r="AT148" s="226" t="s">
        <v>169</v>
      </c>
      <c r="AU148" s="226" t="s">
        <v>87</v>
      </c>
      <c r="AY148" s="14" t="s">
        <v>167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233</v>
      </c>
      <c r="BM148" s="226" t="s">
        <v>3047</v>
      </c>
    </row>
    <row r="149" s="2" customFormat="1" ht="14.4" customHeight="1">
      <c r="A149" s="35"/>
      <c r="B149" s="36"/>
      <c r="C149" s="228" t="s">
        <v>297</v>
      </c>
      <c r="D149" s="228" t="s">
        <v>225</v>
      </c>
      <c r="E149" s="229" t="s">
        <v>3048</v>
      </c>
      <c r="F149" s="230" t="s">
        <v>3049</v>
      </c>
      <c r="G149" s="231" t="s">
        <v>321</v>
      </c>
      <c r="H149" s="232">
        <v>1</v>
      </c>
      <c r="I149" s="233"/>
      <c r="J149" s="234">
        <f>ROUND(I149*H149,2)</f>
        <v>0</v>
      </c>
      <c r="K149" s="230" t="s">
        <v>1</v>
      </c>
      <c r="L149" s="235"/>
      <c r="M149" s="236" t="s">
        <v>1</v>
      </c>
      <c r="N149" s="237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297</v>
      </c>
      <c r="AT149" s="226" t="s">
        <v>225</v>
      </c>
      <c r="AU149" s="226" t="s">
        <v>87</v>
      </c>
      <c r="AY149" s="14" t="s">
        <v>167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233</v>
      </c>
      <c r="BM149" s="226" t="s">
        <v>3050</v>
      </c>
    </row>
    <row r="150" s="2" customFormat="1" ht="14.4" customHeight="1">
      <c r="A150" s="35"/>
      <c r="B150" s="36"/>
      <c r="C150" s="215" t="s">
        <v>359</v>
      </c>
      <c r="D150" s="215" t="s">
        <v>169</v>
      </c>
      <c r="E150" s="216" t="s">
        <v>3051</v>
      </c>
      <c r="F150" s="217" t="s">
        <v>3052</v>
      </c>
      <c r="G150" s="218" t="s">
        <v>321</v>
      </c>
      <c r="H150" s="219">
        <v>8</v>
      </c>
      <c r="I150" s="220"/>
      <c r="J150" s="221">
        <f>ROUND(I150*H150,2)</f>
        <v>0</v>
      </c>
      <c r="K150" s="217" t="s">
        <v>173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233</v>
      </c>
      <c r="AT150" s="226" t="s">
        <v>169</v>
      </c>
      <c r="AU150" s="226" t="s">
        <v>87</v>
      </c>
      <c r="AY150" s="14" t="s">
        <v>167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233</v>
      </c>
      <c r="BM150" s="226" t="s">
        <v>3053</v>
      </c>
    </row>
    <row r="151" s="2" customFormat="1" ht="14.4" customHeight="1">
      <c r="A151" s="35"/>
      <c r="B151" s="36"/>
      <c r="C151" s="228" t="s">
        <v>363</v>
      </c>
      <c r="D151" s="228" t="s">
        <v>225</v>
      </c>
      <c r="E151" s="229" t="s">
        <v>3054</v>
      </c>
      <c r="F151" s="230" t="s">
        <v>3055</v>
      </c>
      <c r="G151" s="231" t="s">
        <v>321</v>
      </c>
      <c r="H151" s="232">
        <v>8</v>
      </c>
      <c r="I151" s="233"/>
      <c r="J151" s="234">
        <f>ROUND(I151*H151,2)</f>
        <v>0</v>
      </c>
      <c r="K151" s="230" t="s">
        <v>173</v>
      </c>
      <c r="L151" s="235"/>
      <c r="M151" s="236" t="s">
        <v>1</v>
      </c>
      <c r="N151" s="237" t="s">
        <v>42</v>
      </c>
      <c r="O151" s="88"/>
      <c r="P151" s="224">
        <f>O151*H151</f>
        <v>0</v>
      </c>
      <c r="Q151" s="224">
        <v>4.0000000000000003E-05</v>
      </c>
      <c r="R151" s="224">
        <f>Q151*H151</f>
        <v>0.00032000000000000003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297</v>
      </c>
      <c r="AT151" s="226" t="s">
        <v>225</v>
      </c>
      <c r="AU151" s="226" t="s">
        <v>87</v>
      </c>
      <c r="AY151" s="14" t="s">
        <v>167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233</v>
      </c>
      <c r="BM151" s="226" t="s">
        <v>3056</v>
      </c>
    </row>
    <row r="152" s="2" customFormat="1" ht="14.4" customHeight="1">
      <c r="A152" s="35"/>
      <c r="B152" s="36"/>
      <c r="C152" s="228" t="s">
        <v>367</v>
      </c>
      <c r="D152" s="228" t="s">
        <v>225</v>
      </c>
      <c r="E152" s="229" t="s">
        <v>3057</v>
      </c>
      <c r="F152" s="230" t="s">
        <v>3058</v>
      </c>
      <c r="G152" s="231" t="s">
        <v>321</v>
      </c>
      <c r="H152" s="232">
        <v>8</v>
      </c>
      <c r="I152" s="233"/>
      <c r="J152" s="234">
        <f>ROUND(I152*H152,2)</f>
        <v>0</v>
      </c>
      <c r="K152" s="230" t="s">
        <v>173</v>
      </c>
      <c r="L152" s="235"/>
      <c r="M152" s="236" t="s">
        <v>1</v>
      </c>
      <c r="N152" s="237" t="s">
        <v>42</v>
      </c>
      <c r="O152" s="88"/>
      <c r="P152" s="224">
        <f>O152*H152</f>
        <v>0</v>
      </c>
      <c r="Q152" s="224">
        <v>3.0000000000000001E-05</v>
      </c>
      <c r="R152" s="224">
        <f>Q152*H152</f>
        <v>0.00024000000000000001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297</v>
      </c>
      <c r="AT152" s="226" t="s">
        <v>225</v>
      </c>
      <c r="AU152" s="226" t="s">
        <v>87</v>
      </c>
      <c r="AY152" s="14" t="s">
        <v>167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233</v>
      </c>
      <c r="BM152" s="226" t="s">
        <v>3059</v>
      </c>
    </row>
    <row r="153" s="2" customFormat="1" ht="14.4" customHeight="1">
      <c r="A153" s="35"/>
      <c r="B153" s="36"/>
      <c r="C153" s="228" t="s">
        <v>373</v>
      </c>
      <c r="D153" s="228" t="s">
        <v>225</v>
      </c>
      <c r="E153" s="229" t="s">
        <v>3060</v>
      </c>
      <c r="F153" s="230" t="s">
        <v>3061</v>
      </c>
      <c r="G153" s="231" t="s">
        <v>321</v>
      </c>
      <c r="H153" s="232">
        <v>8</v>
      </c>
      <c r="I153" s="233"/>
      <c r="J153" s="234">
        <f>ROUND(I153*H153,2)</f>
        <v>0</v>
      </c>
      <c r="K153" s="230" t="s">
        <v>173</v>
      </c>
      <c r="L153" s="235"/>
      <c r="M153" s="236" t="s">
        <v>1</v>
      </c>
      <c r="N153" s="237" t="s">
        <v>42</v>
      </c>
      <c r="O153" s="88"/>
      <c r="P153" s="224">
        <f>O153*H153</f>
        <v>0</v>
      </c>
      <c r="Q153" s="224">
        <v>1.0000000000000001E-05</v>
      </c>
      <c r="R153" s="224">
        <f>Q153*H153</f>
        <v>8.0000000000000007E-05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297</v>
      </c>
      <c r="AT153" s="226" t="s">
        <v>225</v>
      </c>
      <c r="AU153" s="226" t="s">
        <v>87</v>
      </c>
      <c r="AY153" s="14" t="s">
        <v>167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233</v>
      </c>
      <c r="BM153" s="226" t="s">
        <v>3062</v>
      </c>
    </row>
    <row r="154" s="2" customFormat="1" ht="19.8" customHeight="1">
      <c r="A154" s="35"/>
      <c r="B154" s="36"/>
      <c r="C154" s="215" t="s">
        <v>394</v>
      </c>
      <c r="D154" s="215" t="s">
        <v>169</v>
      </c>
      <c r="E154" s="216" t="s">
        <v>3063</v>
      </c>
      <c r="F154" s="217" t="s">
        <v>3064</v>
      </c>
      <c r="G154" s="218" t="s">
        <v>321</v>
      </c>
      <c r="H154" s="219">
        <v>1</v>
      </c>
      <c r="I154" s="220"/>
      <c r="J154" s="221">
        <f>ROUND(I154*H154,2)</f>
        <v>0</v>
      </c>
      <c r="K154" s="217" t="s">
        <v>173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233</v>
      </c>
      <c r="AT154" s="226" t="s">
        <v>169</v>
      </c>
      <c r="AU154" s="226" t="s">
        <v>87</v>
      </c>
      <c r="AY154" s="14" t="s">
        <v>167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233</v>
      </c>
      <c r="BM154" s="226" t="s">
        <v>3065</v>
      </c>
    </row>
    <row r="155" s="2" customFormat="1" ht="14.4" customHeight="1">
      <c r="A155" s="35"/>
      <c r="B155" s="36"/>
      <c r="C155" s="228" t="s">
        <v>398</v>
      </c>
      <c r="D155" s="228" t="s">
        <v>225</v>
      </c>
      <c r="E155" s="229" t="s">
        <v>3066</v>
      </c>
      <c r="F155" s="230" t="s">
        <v>3067</v>
      </c>
      <c r="G155" s="231" t="s">
        <v>321</v>
      </c>
      <c r="H155" s="232">
        <v>1</v>
      </c>
      <c r="I155" s="233"/>
      <c r="J155" s="234">
        <f>ROUND(I155*H155,2)</f>
        <v>0</v>
      </c>
      <c r="K155" s="230" t="s">
        <v>173</v>
      </c>
      <c r="L155" s="235"/>
      <c r="M155" s="236" t="s">
        <v>1</v>
      </c>
      <c r="N155" s="237" t="s">
        <v>42</v>
      </c>
      <c r="O155" s="88"/>
      <c r="P155" s="224">
        <f>O155*H155</f>
        <v>0</v>
      </c>
      <c r="Q155" s="224">
        <v>4.0000000000000003E-05</v>
      </c>
      <c r="R155" s="224">
        <f>Q155*H155</f>
        <v>4.0000000000000003E-05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297</v>
      </c>
      <c r="AT155" s="226" t="s">
        <v>225</v>
      </c>
      <c r="AU155" s="226" t="s">
        <v>87</v>
      </c>
      <c r="AY155" s="14" t="s">
        <v>167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233</v>
      </c>
      <c r="BM155" s="226" t="s">
        <v>3068</v>
      </c>
    </row>
    <row r="156" s="2" customFormat="1" ht="14.4" customHeight="1">
      <c r="A156" s="35"/>
      <c r="B156" s="36"/>
      <c r="C156" s="228" t="s">
        <v>402</v>
      </c>
      <c r="D156" s="228" t="s">
        <v>225</v>
      </c>
      <c r="E156" s="229" t="s">
        <v>3069</v>
      </c>
      <c r="F156" s="230" t="s">
        <v>3070</v>
      </c>
      <c r="G156" s="231" t="s">
        <v>321</v>
      </c>
      <c r="H156" s="232">
        <v>1</v>
      </c>
      <c r="I156" s="233"/>
      <c r="J156" s="234">
        <f>ROUND(I156*H156,2)</f>
        <v>0</v>
      </c>
      <c r="K156" s="230" t="s">
        <v>173</v>
      </c>
      <c r="L156" s="235"/>
      <c r="M156" s="236" t="s">
        <v>1</v>
      </c>
      <c r="N156" s="237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297</v>
      </c>
      <c r="AT156" s="226" t="s">
        <v>225</v>
      </c>
      <c r="AU156" s="226" t="s">
        <v>87</v>
      </c>
      <c r="AY156" s="14" t="s">
        <v>167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233</v>
      </c>
      <c r="BM156" s="226" t="s">
        <v>3071</v>
      </c>
    </row>
    <row r="157" s="2" customFormat="1" ht="14.4" customHeight="1">
      <c r="A157" s="35"/>
      <c r="B157" s="36"/>
      <c r="C157" s="228" t="s">
        <v>406</v>
      </c>
      <c r="D157" s="228" t="s">
        <v>225</v>
      </c>
      <c r="E157" s="229" t="s">
        <v>3072</v>
      </c>
      <c r="F157" s="230" t="s">
        <v>3073</v>
      </c>
      <c r="G157" s="231" t="s">
        <v>321</v>
      </c>
      <c r="H157" s="232">
        <v>1</v>
      </c>
      <c r="I157" s="233"/>
      <c r="J157" s="234">
        <f>ROUND(I157*H157,2)</f>
        <v>0</v>
      </c>
      <c r="K157" s="230" t="s">
        <v>173</v>
      </c>
      <c r="L157" s="235"/>
      <c r="M157" s="236" t="s">
        <v>1</v>
      </c>
      <c r="N157" s="237" t="s">
        <v>42</v>
      </c>
      <c r="O157" s="88"/>
      <c r="P157" s="224">
        <f>O157*H157</f>
        <v>0</v>
      </c>
      <c r="Q157" s="224">
        <v>3.0000000000000001E-05</v>
      </c>
      <c r="R157" s="224">
        <f>Q157*H157</f>
        <v>3.0000000000000001E-05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297</v>
      </c>
      <c r="AT157" s="226" t="s">
        <v>225</v>
      </c>
      <c r="AU157" s="226" t="s">
        <v>87</v>
      </c>
      <c r="AY157" s="14" t="s">
        <v>167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233</v>
      </c>
      <c r="BM157" s="226" t="s">
        <v>3074</v>
      </c>
    </row>
    <row r="158" s="2" customFormat="1" ht="14.4" customHeight="1">
      <c r="A158" s="35"/>
      <c r="B158" s="36"/>
      <c r="C158" s="228" t="s">
        <v>410</v>
      </c>
      <c r="D158" s="228" t="s">
        <v>225</v>
      </c>
      <c r="E158" s="229" t="s">
        <v>3060</v>
      </c>
      <c r="F158" s="230" t="s">
        <v>3061</v>
      </c>
      <c r="G158" s="231" t="s">
        <v>321</v>
      </c>
      <c r="H158" s="232">
        <v>1</v>
      </c>
      <c r="I158" s="233"/>
      <c r="J158" s="234">
        <f>ROUND(I158*H158,2)</f>
        <v>0</v>
      </c>
      <c r="K158" s="230" t="s">
        <v>173</v>
      </c>
      <c r="L158" s="235"/>
      <c r="M158" s="236" t="s">
        <v>1</v>
      </c>
      <c r="N158" s="237" t="s">
        <v>42</v>
      </c>
      <c r="O158" s="88"/>
      <c r="P158" s="224">
        <f>O158*H158</f>
        <v>0</v>
      </c>
      <c r="Q158" s="224">
        <v>1.0000000000000001E-05</v>
      </c>
      <c r="R158" s="224">
        <f>Q158*H158</f>
        <v>1.0000000000000001E-05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297</v>
      </c>
      <c r="AT158" s="226" t="s">
        <v>225</v>
      </c>
      <c r="AU158" s="226" t="s">
        <v>87</v>
      </c>
      <c r="AY158" s="14" t="s">
        <v>167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233</v>
      </c>
      <c r="BM158" s="226" t="s">
        <v>3075</v>
      </c>
    </row>
    <row r="159" s="2" customFormat="1" ht="19.8" customHeight="1">
      <c r="A159" s="35"/>
      <c r="B159" s="36"/>
      <c r="C159" s="215" t="s">
        <v>431</v>
      </c>
      <c r="D159" s="215" t="s">
        <v>169</v>
      </c>
      <c r="E159" s="216" t="s">
        <v>3076</v>
      </c>
      <c r="F159" s="217" t="s">
        <v>3077</v>
      </c>
      <c r="G159" s="218" t="s">
        <v>321</v>
      </c>
      <c r="H159" s="219">
        <v>17</v>
      </c>
      <c r="I159" s="220"/>
      <c r="J159" s="221">
        <f>ROUND(I159*H159,2)</f>
        <v>0</v>
      </c>
      <c r="K159" s="217" t="s">
        <v>173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233</v>
      </c>
      <c r="AT159" s="226" t="s">
        <v>169</v>
      </c>
      <c r="AU159" s="226" t="s">
        <v>87</v>
      </c>
      <c r="AY159" s="14" t="s">
        <v>167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233</v>
      </c>
      <c r="BM159" s="226" t="s">
        <v>3078</v>
      </c>
    </row>
    <row r="160" s="2" customFormat="1" ht="14.4" customHeight="1">
      <c r="A160" s="35"/>
      <c r="B160" s="36"/>
      <c r="C160" s="228" t="s">
        <v>435</v>
      </c>
      <c r="D160" s="228" t="s">
        <v>225</v>
      </c>
      <c r="E160" s="229" t="s">
        <v>3079</v>
      </c>
      <c r="F160" s="230" t="s">
        <v>3080</v>
      </c>
      <c r="G160" s="231" t="s">
        <v>321</v>
      </c>
      <c r="H160" s="232">
        <v>17</v>
      </c>
      <c r="I160" s="233"/>
      <c r="J160" s="234">
        <f>ROUND(I160*H160,2)</f>
        <v>0</v>
      </c>
      <c r="K160" s="230" t="s">
        <v>173</v>
      </c>
      <c r="L160" s="235"/>
      <c r="M160" s="236" t="s">
        <v>1</v>
      </c>
      <c r="N160" s="237" t="s">
        <v>42</v>
      </c>
      <c r="O160" s="88"/>
      <c r="P160" s="224">
        <f>O160*H160</f>
        <v>0</v>
      </c>
      <c r="Q160" s="224">
        <v>4.0000000000000003E-05</v>
      </c>
      <c r="R160" s="224">
        <f>Q160*H160</f>
        <v>0.00068000000000000005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297</v>
      </c>
      <c r="AT160" s="226" t="s">
        <v>225</v>
      </c>
      <c r="AU160" s="226" t="s">
        <v>87</v>
      </c>
      <c r="AY160" s="14" t="s">
        <v>167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233</v>
      </c>
      <c r="BM160" s="226" t="s">
        <v>3081</v>
      </c>
    </row>
    <row r="161" s="2" customFormat="1" ht="14.4" customHeight="1">
      <c r="A161" s="35"/>
      <c r="B161" s="36"/>
      <c r="C161" s="228" t="s">
        <v>439</v>
      </c>
      <c r="D161" s="228" t="s">
        <v>225</v>
      </c>
      <c r="E161" s="229" t="s">
        <v>3082</v>
      </c>
      <c r="F161" s="230" t="s">
        <v>3083</v>
      </c>
      <c r="G161" s="231" t="s">
        <v>321</v>
      </c>
      <c r="H161" s="232">
        <v>17</v>
      </c>
      <c r="I161" s="233"/>
      <c r="J161" s="234">
        <f>ROUND(I161*H161,2)</f>
        <v>0</v>
      </c>
      <c r="K161" s="230" t="s">
        <v>173</v>
      </c>
      <c r="L161" s="235"/>
      <c r="M161" s="236" t="s">
        <v>1</v>
      </c>
      <c r="N161" s="237" t="s">
        <v>42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297</v>
      </c>
      <c r="AT161" s="226" t="s">
        <v>225</v>
      </c>
      <c r="AU161" s="226" t="s">
        <v>87</v>
      </c>
      <c r="AY161" s="14" t="s">
        <v>167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233</v>
      </c>
      <c r="BM161" s="226" t="s">
        <v>3084</v>
      </c>
    </row>
    <row r="162" s="2" customFormat="1" ht="14.4" customHeight="1">
      <c r="A162" s="35"/>
      <c r="B162" s="36"/>
      <c r="C162" s="228" t="s">
        <v>443</v>
      </c>
      <c r="D162" s="228" t="s">
        <v>225</v>
      </c>
      <c r="E162" s="229" t="s">
        <v>3072</v>
      </c>
      <c r="F162" s="230" t="s">
        <v>3073</v>
      </c>
      <c r="G162" s="231" t="s">
        <v>321</v>
      </c>
      <c r="H162" s="232">
        <v>17</v>
      </c>
      <c r="I162" s="233"/>
      <c r="J162" s="234">
        <f>ROUND(I162*H162,2)</f>
        <v>0</v>
      </c>
      <c r="K162" s="230" t="s">
        <v>173</v>
      </c>
      <c r="L162" s="235"/>
      <c r="M162" s="236" t="s">
        <v>1</v>
      </c>
      <c r="N162" s="237" t="s">
        <v>42</v>
      </c>
      <c r="O162" s="88"/>
      <c r="P162" s="224">
        <f>O162*H162</f>
        <v>0</v>
      </c>
      <c r="Q162" s="224">
        <v>3.0000000000000001E-05</v>
      </c>
      <c r="R162" s="224">
        <f>Q162*H162</f>
        <v>0.00051000000000000004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297</v>
      </c>
      <c r="AT162" s="226" t="s">
        <v>225</v>
      </c>
      <c r="AU162" s="226" t="s">
        <v>87</v>
      </c>
      <c r="AY162" s="14" t="s">
        <v>167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233</v>
      </c>
      <c r="BM162" s="226" t="s">
        <v>3085</v>
      </c>
    </row>
    <row r="163" s="2" customFormat="1" ht="14.4" customHeight="1">
      <c r="A163" s="35"/>
      <c r="B163" s="36"/>
      <c r="C163" s="228" t="s">
        <v>447</v>
      </c>
      <c r="D163" s="228" t="s">
        <v>225</v>
      </c>
      <c r="E163" s="229" t="s">
        <v>3060</v>
      </c>
      <c r="F163" s="230" t="s">
        <v>3061</v>
      </c>
      <c r="G163" s="231" t="s">
        <v>321</v>
      </c>
      <c r="H163" s="232">
        <v>17</v>
      </c>
      <c r="I163" s="233"/>
      <c r="J163" s="234">
        <f>ROUND(I163*H163,2)</f>
        <v>0</v>
      </c>
      <c r="K163" s="230" t="s">
        <v>173</v>
      </c>
      <c r="L163" s="235"/>
      <c r="M163" s="236" t="s">
        <v>1</v>
      </c>
      <c r="N163" s="237" t="s">
        <v>42</v>
      </c>
      <c r="O163" s="88"/>
      <c r="P163" s="224">
        <f>O163*H163</f>
        <v>0</v>
      </c>
      <c r="Q163" s="224">
        <v>1.0000000000000001E-05</v>
      </c>
      <c r="R163" s="224">
        <f>Q163*H163</f>
        <v>0.00017000000000000001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297</v>
      </c>
      <c r="AT163" s="226" t="s">
        <v>225</v>
      </c>
      <c r="AU163" s="226" t="s">
        <v>87</v>
      </c>
      <c r="AY163" s="14" t="s">
        <v>167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233</v>
      </c>
      <c r="BM163" s="226" t="s">
        <v>3086</v>
      </c>
    </row>
    <row r="164" s="2" customFormat="1" ht="14.4" customHeight="1">
      <c r="A164" s="35"/>
      <c r="B164" s="36"/>
      <c r="C164" s="215" t="s">
        <v>377</v>
      </c>
      <c r="D164" s="215" t="s">
        <v>169</v>
      </c>
      <c r="E164" s="216" t="s">
        <v>3087</v>
      </c>
      <c r="F164" s="217" t="s">
        <v>3088</v>
      </c>
      <c r="G164" s="218" t="s">
        <v>321</v>
      </c>
      <c r="H164" s="219">
        <v>8</v>
      </c>
      <c r="I164" s="220"/>
      <c r="J164" s="221">
        <f>ROUND(I164*H164,2)</f>
        <v>0</v>
      </c>
      <c r="K164" s="217" t="s">
        <v>173</v>
      </c>
      <c r="L164" s="41"/>
      <c r="M164" s="222" t="s">
        <v>1</v>
      </c>
      <c r="N164" s="223" t="s">
        <v>42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233</v>
      </c>
      <c r="AT164" s="226" t="s">
        <v>169</v>
      </c>
      <c r="AU164" s="226" t="s">
        <v>87</v>
      </c>
      <c r="AY164" s="14" t="s">
        <v>167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85</v>
      </c>
      <c r="BK164" s="227">
        <f>ROUND(I164*H164,2)</f>
        <v>0</v>
      </c>
      <c r="BL164" s="14" t="s">
        <v>233</v>
      </c>
      <c r="BM164" s="226" t="s">
        <v>3089</v>
      </c>
    </row>
    <row r="165" s="2" customFormat="1" ht="14.4" customHeight="1">
      <c r="A165" s="35"/>
      <c r="B165" s="36"/>
      <c r="C165" s="228" t="s">
        <v>381</v>
      </c>
      <c r="D165" s="228" t="s">
        <v>225</v>
      </c>
      <c r="E165" s="229" t="s">
        <v>3090</v>
      </c>
      <c r="F165" s="230" t="s">
        <v>3091</v>
      </c>
      <c r="G165" s="231" t="s">
        <v>321</v>
      </c>
      <c r="H165" s="232">
        <v>8</v>
      </c>
      <c r="I165" s="233"/>
      <c r="J165" s="234">
        <f>ROUND(I165*H165,2)</f>
        <v>0</v>
      </c>
      <c r="K165" s="230" t="s">
        <v>173</v>
      </c>
      <c r="L165" s="235"/>
      <c r="M165" s="236" t="s">
        <v>1</v>
      </c>
      <c r="N165" s="237" t="s">
        <v>42</v>
      </c>
      <c r="O165" s="88"/>
      <c r="P165" s="224">
        <f>O165*H165</f>
        <v>0</v>
      </c>
      <c r="Q165" s="224">
        <v>4.0000000000000003E-05</v>
      </c>
      <c r="R165" s="224">
        <f>Q165*H165</f>
        <v>0.00032000000000000003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297</v>
      </c>
      <c r="AT165" s="226" t="s">
        <v>225</v>
      </c>
      <c r="AU165" s="226" t="s">
        <v>87</v>
      </c>
      <c r="AY165" s="14" t="s">
        <v>167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233</v>
      </c>
      <c r="BM165" s="226" t="s">
        <v>3092</v>
      </c>
    </row>
    <row r="166" s="2" customFormat="1" ht="14.4" customHeight="1">
      <c r="A166" s="35"/>
      <c r="B166" s="36"/>
      <c r="C166" s="228" t="s">
        <v>385</v>
      </c>
      <c r="D166" s="228" t="s">
        <v>225</v>
      </c>
      <c r="E166" s="229" t="s">
        <v>3093</v>
      </c>
      <c r="F166" s="230" t="s">
        <v>3094</v>
      </c>
      <c r="G166" s="231" t="s">
        <v>321</v>
      </c>
      <c r="H166" s="232">
        <v>8</v>
      </c>
      <c r="I166" s="233"/>
      <c r="J166" s="234">
        <f>ROUND(I166*H166,2)</f>
        <v>0</v>
      </c>
      <c r="K166" s="230" t="s">
        <v>173</v>
      </c>
      <c r="L166" s="235"/>
      <c r="M166" s="236" t="s">
        <v>1</v>
      </c>
      <c r="N166" s="237" t="s">
        <v>42</v>
      </c>
      <c r="O166" s="88"/>
      <c r="P166" s="224">
        <f>O166*H166</f>
        <v>0</v>
      </c>
      <c r="Q166" s="224">
        <v>3.0000000000000001E-05</v>
      </c>
      <c r="R166" s="224">
        <f>Q166*H166</f>
        <v>0.00024000000000000001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297</v>
      </c>
      <c r="AT166" s="226" t="s">
        <v>225</v>
      </c>
      <c r="AU166" s="226" t="s">
        <v>87</v>
      </c>
      <c r="AY166" s="14" t="s">
        <v>167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233</v>
      </c>
      <c r="BM166" s="226" t="s">
        <v>3095</v>
      </c>
    </row>
    <row r="167" s="2" customFormat="1" ht="14.4" customHeight="1">
      <c r="A167" s="35"/>
      <c r="B167" s="36"/>
      <c r="C167" s="228" t="s">
        <v>389</v>
      </c>
      <c r="D167" s="228" t="s">
        <v>225</v>
      </c>
      <c r="E167" s="229" t="s">
        <v>3060</v>
      </c>
      <c r="F167" s="230" t="s">
        <v>3061</v>
      </c>
      <c r="G167" s="231" t="s">
        <v>321</v>
      </c>
      <c r="H167" s="232">
        <v>8</v>
      </c>
      <c r="I167" s="233"/>
      <c r="J167" s="234">
        <f>ROUND(I167*H167,2)</f>
        <v>0</v>
      </c>
      <c r="K167" s="230" t="s">
        <v>173</v>
      </c>
      <c r="L167" s="235"/>
      <c r="M167" s="236" t="s">
        <v>1</v>
      </c>
      <c r="N167" s="237" t="s">
        <v>42</v>
      </c>
      <c r="O167" s="88"/>
      <c r="P167" s="224">
        <f>O167*H167</f>
        <v>0</v>
      </c>
      <c r="Q167" s="224">
        <v>1.0000000000000001E-05</v>
      </c>
      <c r="R167" s="224">
        <f>Q167*H167</f>
        <v>8.0000000000000007E-05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297</v>
      </c>
      <c r="AT167" s="226" t="s">
        <v>225</v>
      </c>
      <c r="AU167" s="226" t="s">
        <v>87</v>
      </c>
      <c r="AY167" s="14" t="s">
        <v>167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85</v>
      </c>
      <c r="BK167" s="227">
        <f>ROUND(I167*H167,2)</f>
        <v>0</v>
      </c>
      <c r="BL167" s="14" t="s">
        <v>233</v>
      </c>
      <c r="BM167" s="226" t="s">
        <v>3096</v>
      </c>
    </row>
    <row r="168" s="2" customFormat="1" ht="14.4" customHeight="1">
      <c r="A168" s="35"/>
      <c r="B168" s="36"/>
      <c r="C168" s="215" t="s">
        <v>414</v>
      </c>
      <c r="D168" s="215" t="s">
        <v>169</v>
      </c>
      <c r="E168" s="216" t="s">
        <v>3097</v>
      </c>
      <c r="F168" s="217" t="s">
        <v>3098</v>
      </c>
      <c r="G168" s="218" t="s">
        <v>321</v>
      </c>
      <c r="H168" s="219">
        <v>9</v>
      </c>
      <c r="I168" s="220"/>
      <c r="J168" s="221">
        <f>ROUND(I168*H168,2)</f>
        <v>0</v>
      </c>
      <c r="K168" s="217" t="s">
        <v>173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233</v>
      </c>
      <c r="AT168" s="226" t="s">
        <v>169</v>
      </c>
      <c r="AU168" s="226" t="s">
        <v>87</v>
      </c>
      <c r="AY168" s="14" t="s">
        <v>167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233</v>
      </c>
      <c r="BM168" s="226" t="s">
        <v>3099</v>
      </c>
    </row>
    <row r="169" s="2" customFormat="1" ht="14.4" customHeight="1">
      <c r="A169" s="35"/>
      <c r="B169" s="36"/>
      <c r="C169" s="228" t="s">
        <v>418</v>
      </c>
      <c r="D169" s="228" t="s">
        <v>225</v>
      </c>
      <c r="E169" s="229" t="s">
        <v>3100</v>
      </c>
      <c r="F169" s="230" t="s">
        <v>3101</v>
      </c>
      <c r="G169" s="231" t="s">
        <v>321</v>
      </c>
      <c r="H169" s="232">
        <v>9</v>
      </c>
      <c r="I169" s="233"/>
      <c r="J169" s="234">
        <f>ROUND(I169*H169,2)</f>
        <v>0</v>
      </c>
      <c r="K169" s="230" t="s">
        <v>1</v>
      </c>
      <c r="L169" s="235"/>
      <c r="M169" s="236" t="s">
        <v>1</v>
      </c>
      <c r="N169" s="237" t="s">
        <v>42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297</v>
      </c>
      <c r="AT169" s="226" t="s">
        <v>225</v>
      </c>
      <c r="AU169" s="226" t="s">
        <v>87</v>
      </c>
      <c r="AY169" s="14" t="s">
        <v>167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85</v>
      </c>
      <c r="BK169" s="227">
        <f>ROUND(I169*H169,2)</f>
        <v>0</v>
      </c>
      <c r="BL169" s="14" t="s">
        <v>233</v>
      </c>
      <c r="BM169" s="226" t="s">
        <v>3102</v>
      </c>
    </row>
    <row r="170" s="2" customFormat="1" ht="19.8" customHeight="1">
      <c r="A170" s="35"/>
      <c r="B170" s="36"/>
      <c r="C170" s="215" t="s">
        <v>459</v>
      </c>
      <c r="D170" s="215" t="s">
        <v>169</v>
      </c>
      <c r="E170" s="216" t="s">
        <v>3103</v>
      </c>
      <c r="F170" s="217" t="s">
        <v>3104</v>
      </c>
      <c r="G170" s="218" t="s">
        <v>321</v>
      </c>
      <c r="H170" s="219">
        <v>116</v>
      </c>
      <c r="I170" s="220"/>
      <c r="J170" s="221">
        <f>ROUND(I170*H170,2)</f>
        <v>0</v>
      </c>
      <c r="K170" s="217" t="s">
        <v>173</v>
      </c>
      <c r="L170" s="41"/>
      <c r="M170" s="222" t="s">
        <v>1</v>
      </c>
      <c r="N170" s="223" t="s">
        <v>42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233</v>
      </c>
      <c r="AT170" s="226" t="s">
        <v>169</v>
      </c>
      <c r="AU170" s="226" t="s">
        <v>87</v>
      </c>
      <c r="AY170" s="14" t="s">
        <v>167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85</v>
      </c>
      <c r="BK170" s="227">
        <f>ROUND(I170*H170,2)</f>
        <v>0</v>
      </c>
      <c r="BL170" s="14" t="s">
        <v>233</v>
      </c>
      <c r="BM170" s="226" t="s">
        <v>3105</v>
      </c>
    </row>
    <row r="171" s="2" customFormat="1" ht="14.4" customHeight="1">
      <c r="A171" s="35"/>
      <c r="B171" s="36"/>
      <c r="C171" s="228" t="s">
        <v>463</v>
      </c>
      <c r="D171" s="228" t="s">
        <v>225</v>
      </c>
      <c r="E171" s="229" t="s">
        <v>3106</v>
      </c>
      <c r="F171" s="230" t="s">
        <v>3107</v>
      </c>
      <c r="G171" s="231" t="s">
        <v>321</v>
      </c>
      <c r="H171" s="232">
        <v>116</v>
      </c>
      <c r="I171" s="233"/>
      <c r="J171" s="234">
        <f>ROUND(I171*H171,2)</f>
        <v>0</v>
      </c>
      <c r="K171" s="230" t="s">
        <v>173</v>
      </c>
      <c r="L171" s="235"/>
      <c r="M171" s="236" t="s">
        <v>1</v>
      </c>
      <c r="N171" s="237" t="s">
        <v>42</v>
      </c>
      <c r="O171" s="88"/>
      <c r="P171" s="224">
        <f>O171*H171</f>
        <v>0</v>
      </c>
      <c r="Q171" s="224">
        <v>6.0000000000000002E-05</v>
      </c>
      <c r="R171" s="224">
        <f>Q171*H171</f>
        <v>0.00696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297</v>
      </c>
      <c r="AT171" s="226" t="s">
        <v>225</v>
      </c>
      <c r="AU171" s="226" t="s">
        <v>87</v>
      </c>
      <c r="AY171" s="14" t="s">
        <v>167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233</v>
      </c>
      <c r="BM171" s="226" t="s">
        <v>3108</v>
      </c>
    </row>
    <row r="172" s="2" customFormat="1" ht="14.4" customHeight="1">
      <c r="A172" s="35"/>
      <c r="B172" s="36"/>
      <c r="C172" s="228" t="s">
        <v>467</v>
      </c>
      <c r="D172" s="228" t="s">
        <v>225</v>
      </c>
      <c r="E172" s="229" t="s">
        <v>3060</v>
      </c>
      <c r="F172" s="230" t="s">
        <v>3061</v>
      </c>
      <c r="G172" s="231" t="s">
        <v>321</v>
      </c>
      <c r="H172" s="232">
        <v>14</v>
      </c>
      <c r="I172" s="233"/>
      <c r="J172" s="234">
        <f>ROUND(I172*H172,2)</f>
        <v>0</v>
      </c>
      <c r="K172" s="230" t="s">
        <v>173</v>
      </c>
      <c r="L172" s="235"/>
      <c r="M172" s="236" t="s">
        <v>1</v>
      </c>
      <c r="N172" s="237" t="s">
        <v>42</v>
      </c>
      <c r="O172" s="88"/>
      <c r="P172" s="224">
        <f>O172*H172</f>
        <v>0</v>
      </c>
      <c r="Q172" s="224">
        <v>1.0000000000000001E-05</v>
      </c>
      <c r="R172" s="224">
        <f>Q172*H172</f>
        <v>0.00014000000000000002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297</v>
      </c>
      <c r="AT172" s="226" t="s">
        <v>225</v>
      </c>
      <c r="AU172" s="226" t="s">
        <v>87</v>
      </c>
      <c r="AY172" s="14" t="s">
        <v>167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233</v>
      </c>
      <c r="BM172" s="226" t="s">
        <v>3109</v>
      </c>
    </row>
    <row r="173" s="2" customFormat="1" ht="14.4" customHeight="1">
      <c r="A173" s="35"/>
      <c r="B173" s="36"/>
      <c r="C173" s="228" t="s">
        <v>472</v>
      </c>
      <c r="D173" s="228" t="s">
        <v>225</v>
      </c>
      <c r="E173" s="229" t="s">
        <v>3110</v>
      </c>
      <c r="F173" s="230" t="s">
        <v>3111</v>
      </c>
      <c r="G173" s="231" t="s">
        <v>321</v>
      </c>
      <c r="H173" s="232">
        <v>59</v>
      </c>
      <c r="I173" s="233"/>
      <c r="J173" s="234">
        <f>ROUND(I173*H173,2)</f>
        <v>0</v>
      </c>
      <c r="K173" s="230" t="s">
        <v>173</v>
      </c>
      <c r="L173" s="235"/>
      <c r="M173" s="236" t="s">
        <v>1</v>
      </c>
      <c r="N173" s="237" t="s">
        <v>42</v>
      </c>
      <c r="O173" s="88"/>
      <c r="P173" s="224">
        <f>O173*H173</f>
        <v>0</v>
      </c>
      <c r="Q173" s="224">
        <v>2.0000000000000002E-05</v>
      </c>
      <c r="R173" s="224">
        <f>Q173*H173</f>
        <v>0.0011800000000000001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297</v>
      </c>
      <c r="AT173" s="226" t="s">
        <v>225</v>
      </c>
      <c r="AU173" s="226" t="s">
        <v>87</v>
      </c>
      <c r="AY173" s="14" t="s">
        <v>167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85</v>
      </c>
      <c r="BK173" s="227">
        <f>ROUND(I173*H173,2)</f>
        <v>0</v>
      </c>
      <c r="BL173" s="14" t="s">
        <v>233</v>
      </c>
      <c r="BM173" s="226" t="s">
        <v>3112</v>
      </c>
    </row>
    <row r="174" s="2" customFormat="1" ht="19.8" customHeight="1">
      <c r="A174" s="35"/>
      <c r="B174" s="36"/>
      <c r="C174" s="215" t="s">
        <v>451</v>
      </c>
      <c r="D174" s="215" t="s">
        <v>169</v>
      </c>
      <c r="E174" s="216" t="s">
        <v>3113</v>
      </c>
      <c r="F174" s="217" t="s">
        <v>3114</v>
      </c>
      <c r="G174" s="218" t="s">
        <v>321</v>
      </c>
      <c r="H174" s="219">
        <v>10</v>
      </c>
      <c r="I174" s="220"/>
      <c r="J174" s="221">
        <f>ROUND(I174*H174,2)</f>
        <v>0</v>
      </c>
      <c r="K174" s="217" t="s">
        <v>173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233</v>
      </c>
      <c r="AT174" s="226" t="s">
        <v>169</v>
      </c>
      <c r="AU174" s="226" t="s">
        <v>87</v>
      </c>
      <c r="AY174" s="14" t="s">
        <v>167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233</v>
      </c>
      <c r="BM174" s="226" t="s">
        <v>3115</v>
      </c>
    </row>
    <row r="175" s="2" customFormat="1" ht="14.4" customHeight="1">
      <c r="A175" s="35"/>
      <c r="B175" s="36"/>
      <c r="C175" s="228" t="s">
        <v>455</v>
      </c>
      <c r="D175" s="228" t="s">
        <v>225</v>
      </c>
      <c r="E175" s="229" t="s">
        <v>3116</v>
      </c>
      <c r="F175" s="230" t="s">
        <v>3117</v>
      </c>
      <c r="G175" s="231" t="s">
        <v>321</v>
      </c>
      <c r="H175" s="232">
        <v>10</v>
      </c>
      <c r="I175" s="233"/>
      <c r="J175" s="234">
        <f>ROUND(I175*H175,2)</f>
        <v>0</v>
      </c>
      <c r="K175" s="230" t="s">
        <v>173</v>
      </c>
      <c r="L175" s="235"/>
      <c r="M175" s="236" t="s">
        <v>1</v>
      </c>
      <c r="N175" s="237" t="s">
        <v>42</v>
      </c>
      <c r="O175" s="88"/>
      <c r="P175" s="224">
        <f>O175*H175</f>
        <v>0</v>
      </c>
      <c r="Q175" s="224">
        <v>0.00010000000000000001</v>
      </c>
      <c r="R175" s="224">
        <f>Q175*H175</f>
        <v>0.001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297</v>
      </c>
      <c r="AT175" s="226" t="s">
        <v>225</v>
      </c>
      <c r="AU175" s="226" t="s">
        <v>87</v>
      </c>
      <c r="AY175" s="14" t="s">
        <v>167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85</v>
      </c>
      <c r="BK175" s="227">
        <f>ROUND(I175*H175,2)</f>
        <v>0</v>
      </c>
      <c r="BL175" s="14" t="s">
        <v>233</v>
      </c>
      <c r="BM175" s="226" t="s">
        <v>3118</v>
      </c>
    </row>
    <row r="176" s="2" customFormat="1" ht="19.8" customHeight="1">
      <c r="A176" s="35"/>
      <c r="B176" s="36"/>
      <c r="C176" s="215" t="s">
        <v>476</v>
      </c>
      <c r="D176" s="215" t="s">
        <v>169</v>
      </c>
      <c r="E176" s="216" t="s">
        <v>3119</v>
      </c>
      <c r="F176" s="217" t="s">
        <v>3120</v>
      </c>
      <c r="G176" s="218" t="s">
        <v>321</v>
      </c>
      <c r="H176" s="219">
        <v>16</v>
      </c>
      <c r="I176" s="220"/>
      <c r="J176" s="221">
        <f>ROUND(I176*H176,2)</f>
        <v>0</v>
      </c>
      <c r="K176" s="217" t="s">
        <v>173</v>
      </c>
      <c r="L176" s="41"/>
      <c r="M176" s="222" t="s">
        <v>1</v>
      </c>
      <c r="N176" s="223" t="s">
        <v>42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233</v>
      </c>
      <c r="AT176" s="226" t="s">
        <v>169</v>
      </c>
      <c r="AU176" s="226" t="s">
        <v>87</v>
      </c>
      <c r="AY176" s="14" t="s">
        <v>167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85</v>
      </c>
      <c r="BK176" s="227">
        <f>ROUND(I176*H176,2)</f>
        <v>0</v>
      </c>
      <c r="BL176" s="14" t="s">
        <v>233</v>
      </c>
      <c r="BM176" s="226" t="s">
        <v>3121</v>
      </c>
    </row>
    <row r="177" s="2" customFormat="1" ht="19.8" customHeight="1">
      <c r="A177" s="35"/>
      <c r="B177" s="36"/>
      <c r="C177" s="228" t="s">
        <v>480</v>
      </c>
      <c r="D177" s="228" t="s">
        <v>225</v>
      </c>
      <c r="E177" s="229" t="s">
        <v>3122</v>
      </c>
      <c r="F177" s="230" t="s">
        <v>3123</v>
      </c>
      <c r="G177" s="231" t="s">
        <v>321</v>
      </c>
      <c r="H177" s="232">
        <v>16</v>
      </c>
      <c r="I177" s="233"/>
      <c r="J177" s="234">
        <f>ROUND(I177*H177,2)</f>
        <v>0</v>
      </c>
      <c r="K177" s="230" t="s">
        <v>173</v>
      </c>
      <c r="L177" s="235"/>
      <c r="M177" s="236" t="s">
        <v>1</v>
      </c>
      <c r="N177" s="237" t="s">
        <v>42</v>
      </c>
      <c r="O177" s="88"/>
      <c r="P177" s="224">
        <f>O177*H177</f>
        <v>0</v>
      </c>
      <c r="Q177" s="224">
        <v>6.9999999999999994E-05</v>
      </c>
      <c r="R177" s="224">
        <f>Q177*H177</f>
        <v>0.0011199999999999999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297</v>
      </c>
      <c r="AT177" s="226" t="s">
        <v>225</v>
      </c>
      <c r="AU177" s="226" t="s">
        <v>87</v>
      </c>
      <c r="AY177" s="14" t="s">
        <v>167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233</v>
      </c>
      <c r="BM177" s="226" t="s">
        <v>3124</v>
      </c>
    </row>
    <row r="178" s="2" customFormat="1" ht="14.4" customHeight="1">
      <c r="A178" s="35"/>
      <c r="B178" s="36"/>
      <c r="C178" s="215" t="s">
        <v>301</v>
      </c>
      <c r="D178" s="215" t="s">
        <v>169</v>
      </c>
      <c r="E178" s="216" t="s">
        <v>3125</v>
      </c>
      <c r="F178" s="217" t="s">
        <v>3126</v>
      </c>
      <c r="G178" s="218" t="s">
        <v>321</v>
      </c>
      <c r="H178" s="219">
        <v>36</v>
      </c>
      <c r="I178" s="220"/>
      <c r="J178" s="221">
        <f>ROUND(I178*H178,2)</f>
        <v>0</v>
      </c>
      <c r="K178" s="217" t="s">
        <v>173</v>
      </c>
      <c r="L178" s="41"/>
      <c r="M178" s="222" t="s">
        <v>1</v>
      </c>
      <c r="N178" s="223" t="s">
        <v>42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233</v>
      </c>
      <c r="AT178" s="226" t="s">
        <v>169</v>
      </c>
      <c r="AU178" s="226" t="s">
        <v>87</v>
      </c>
      <c r="AY178" s="14" t="s">
        <v>167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85</v>
      </c>
      <c r="BK178" s="227">
        <f>ROUND(I178*H178,2)</f>
        <v>0</v>
      </c>
      <c r="BL178" s="14" t="s">
        <v>233</v>
      </c>
      <c r="BM178" s="226" t="s">
        <v>3127</v>
      </c>
    </row>
    <row r="179" s="2" customFormat="1" ht="14.4" customHeight="1">
      <c r="A179" s="35"/>
      <c r="B179" s="36"/>
      <c r="C179" s="228" t="s">
        <v>306</v>
      </c>
      <c r="D179" s="228" t="s">
        <v>225</v>
      </c>
      <c r="E179" s="229" t="s">
        <v>3128</v>
      </c>
      <c r="F179" s="230" t="s">
        <v>3129</v>
      </c>
      <c r="G179" s="231" t="s">
        <v>321</v>
      </c>
      <c r="H179" s="232">
        <v>19</v>
      </c>
      <c r="I179" s="233"/>
      <c r="J179" s="234">
        <f>ROUND(I179*H179,2)</f>
        <v>0</v>
      </c>
      <c r="K179" s="230" t="s">
        <v>173</v>
      </c>
      <c r="L179" s="235"/>
      <c r="M179" s="236" t="s">
        <v>1</v>
      </c>
      <c r="N179" s="237" t="s">
        <v>42</v>
      </c>
      <c r="O179" s="88"/>
      <c r="P179" s="224">
        <f>O179*H179</f>
        <v>0</v>
      </c>
      <c r="Q179" s="224">
        <v>0.00040000000000000002</v>
      </c>
      <c r="R179" s="224">
        <f>Q179*H179</f>
        <v>0.0076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297</v>
      </c>
      <c r="AT179" s="226" t="s">
        <v>225</v>
      </c>
      <c r="AU179" s="226" t="s">
        <v>87</v>
      </c>
      <c r="AY179" s="14" t="s">
        <v>167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85</v>
      </c>
      <c r="BK179" s="227">
        <f>ROUND(I179*H179,2)</f>
        <v>0</v>
      </c>
      <c r="BL179" s="14" t="s">
        <v>233</v>
      </c>
      <c r="BM179" s="226" t="s">
        <v>3130</v>
      </c>
    </row>
    <row r="180" s="2" customFormat="1" ht="14.4" customHeight="1">
      <c r="A180" s="35"/>
      <c r="B180" s="36"/>
      <c r="C180" s="228" t="s">
        <v>310</v>
      </c>
      <c r="D180" s="228" t="s">
        <v>225</v>
      </c>
      <c r="E180" s="229" t="s">
        <v>3131</v>
      </c>
      <c r="F180" s="230" t="s">
        <v>3132</v>
      </c>
      <c r="G180" s="231" t="s">
        <v>321</v>
      </c>
      <c r="H180" s="232">
        <v>17</v>
      </c>
      <c r="I180" s="233"/>
      <c r="J180" s="234">
        <f>ROUND(I180*H180,2)</f>
        <v>0</v>
      </c>
      <c r="K180" s="230" t="s">
        <v>173</v>
      </c>
      <c r="L180" s="235"/>
      <c r="M180" s="236" t="s">
        <v>1</v>
      </c>
      <c r="N180" s="237" t="s">
        <v>42</v>
      </c>
      <c r="O180" s="88"/>
      <c r="P180" s="224">
        <f>O180*H180</f>
        <v>0</v>
      </c>
      <c r="Q180" s="224">
        <v>0.00040000000000000002</v>
      </c>
      <c r="R180" s="224">
        <f>Q180*H180</f>
        <v>0.0068000000000000005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297</v>
      </c>
      <c r="AT180" s="226" t="s">
        <v>225</v>
      </c>
      <c r="AU180" s="226" t="s">
        <v>87</v>
      </c>
      <c r="AY180" s="14" t="s">
        <v>167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233</v>
      </c>
      <c r="BM180" s="226" t="s">
        <v>3133</v>
      </c>
    </row>
    <row r="181" s="2" customFormat="1" ht="14.4" customHeight="1">
      <c r="A181" s="35"/>
      <c r="B181" s="36"/>
      <c r="C181" s="215" t="s">
        <v>314</v>
      </c>
      <c r="D181" s="215" t="s">
        <v>169</v>
      </c>
      <c r="E181" s="216" t="s">
        <v>3134</v>
      </c>
      <c r="F181" s="217" t="s">
        <v>3135</v>
      </c>
      <c r="G181" s="218" t="s">
        <v>321</v>
      </c>
      <c r="H181" s="219">
        <v>2</v>
      </c>
      <c r="I181" s="220"/>
      <c r="J181" s="221">
        <f>ROUND(I181*H181,2)</f>
        <v>0</v>
      </c>
      <c r="K181" s="217" t="s">
        <v>173</v>
      </c>
      <c r="L181" s="41"/>
      <c r="M181" s="222" t="s">
        <v>1</v>
      </c>
      <c r="N181" s="223" t="s">
        <v>42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233</v>
      </c>
      <c r="AT181" s="226" t="s">
        <v>169</v>
      </c>
      <c r="AU181" s="226" t="s">
        <v>87</v>
      </c>
      <c r="AY181" s="14" t="s">
        <v>167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85</v>
      </c>
      <c r="BK181" s="227">
        <f>ROUND(I181*H181,2)</f>
        <v>0</v>
      </c>
      <c r="BL181" s="14" t="s">
        <v>233</v>
      </c>
      <c r="BM181" s="226" t="s">
        <v>3136</v>
      </c>
    </row>
    <row r="182" s="2" customFormat="1" ht="14.4" customHeight="1">
      <c r="A182" s="35"/>
      <c r="B182" s="36"/>
      <c r="C182" s="228" t="s">
        <v>318</v>
      </c>
      <c r="D182" s="228" t="s">
        <v>225</v>
      </c>
      <c r="E182" s="229" t="s">
        <v>3137</v>
      </c>
      <c r="F182" s="230" t="s">
        <v>3138</v>
      </c>
      <c r="G182" s="231" t="s">
        <v>321</v>
      </c>
      <c r="H182" s="232">
        <v>1</v>
      </c>
      <c r="I182" s="233"/>
      <c r="J182" s="234">
        <f>ROUND(I182*H182,2)</f>
        <v>0</v>
      </c>
      <c r="K182" s="230" t="s">
        <v>173</v>
      </c>
      <c r="L182" s="235"/>
      <c r="M182" s="236" t="s">
        <v>1</v>
      </c>
      <c r="N182" s="237" t="s">
        <v>42</v>
      </c>
      <c r="O182" s="88"/>
      <c r="P182" s="224">
        <f>O182*H182</f>
        <v>0</v>
      </c>
      <c r="Q182" s="224">
        <v>0.0010499999999999999</v>
      </c>
      <c r="R182" s="224">
        <f>Q182*H182</f>
        <v>0.0010499999999999999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297</v>
      </c>
      <c r="AT182" s="226" t="s">
        <v>225</v>
      </c>
      <c r="AU182" s="226" t="s">
        <v>87</v>
      </c>
      <c r="AY182" s="14" t="s">
        <v>167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85</v>
      </c>
      <c r="BK182" s="227">
        <f>ROUND(I182*H182,2)</f>
        <v>0</v>
      </c>
      <c r="BL182" s="14" t="s">
        <v>233</v>
      </c>
      <c r="BM182" s="226" t="s">
        <v>3139</v>
      </c>
    </row>
    <row r="183" s="2" customFormat="1" ht="14.4" customHeight="1">
      <c r="A183" s="35"/>
      <c r="B183" s="36"/>
      <c r="C183" s="228" t="s">
        <v>323</v>
      </c>
      <c r="D183" s="228" t="s">
        <v>225</v>
      </c>
      <c r="E183" s="229" t="s">
        <v>3140</v>
      </c>
      <c r="F183" s="230" t="s">
        <v>3141</v>
      </c>
      <c r="G183" s="231" t="s">
        <v>321</v>
      </c>
      <c r="H183" s="232">
        <v>1</v>
      </c>
      <c r="I183" s="233"/>
      <c r="J183" s="234">
        <f>ROUND(I183*H183,2)</f>
        <v>0</v>
      </c>
      <c r="K183" s="230" t="s">
        <v>173</v>
      </c>
      <c r="L183" s="235"/>
      <c r="M183" s="236" t="s">
        <v>1</v>
      </c>
      <c r="N183" s="237" t="s">
        <v>42</v>
      </c>
      <c r="O183" s="88"/>
      <c r="P183" s="224">
        <f>O183*H183</f>
        <v>0</v>
      </c>
      <c r="Q183" s="224">
        <v>0.0010499999999999999</v>
      </c>
      <c r="R183" s="224">
        <f>Q183*H183</f>
        <v>0.0010499999999999999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297</v>
      </c>
      <c r="AT183" s="226" t="s">
        <v>225</v>
      </c>
      <c r="AU183" s="226" t="s">
        <v>87</v>
      </c>
      <c r="AY183" s="14" t="s">
        <v>167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233</v>
      </c>
      <c r="BM183" s="226" t="s">
        <v>3142</v>
      </c>
    </row>
    <row r="184" s="2" customFormat="1" ht="14.4" customHeight="1">
      <c r="A184" s="35"/>
      <c r="B184" s="36"/>
      <c r="C184" s="215" t="s">
        <v>327</v>
      </c>
      <c r="D184" s="215" t="s">
        <v>169</v>
      </c>
      <c r="E184" s="216" t="s">
        <v>3143</v>
      </c>
      <c r="F184" s="217" t="s">
        <v>3144</v>
      </c>
      <c r="G184" s="218" t="s">
        <v>321</v>
      </c>
      <c r="H184" s="219">
        <v>1</v>
      </c>
      <c r="I184" s="220"/>
      <c r="J184" s="221">
        <f>ROUND(I184*H184,2)</f>
        <v>0</v>
      </c>
      <c r="K184" s="217" t="s">
        <v>173</v>
      </c>
      <c r="L184" s="41"/>
      <c r="M184" s="222" t="s">
        <v>1</v>
      </c>
      <c r="N184" s="223" t="s">
        <v>42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233</v>
      </c>
      <c r="AT184" s="226" t="s">
        <v>169</v>
      </c>
      <c r="AU184" s="226" t="s">
        <v>87</v>
      </c>
      <c r="AY184" s="14" t="s">
        <v>167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85</v>
      </c>
      <c r="BK184" s="227">
        <f>ROUND(I184*H184,2)</f>
        <v>0</v>
      </c>
      <c r="BL184" s="14" t="s">
        <v>233</v>
      </c>
      <c r="BM184" s="226" t="s">
        <v>3145</v>
      </c>
    </row>
    <row r="185" s="2" customFormat="1" ht="14.4" customHeight="1">
      <c r="A185" s="35"/>
      <c r="B185" s="36"/>
      <c r="C185" s="228" t="s">
        <v>331</v>
      </c>
      <c r="D185" s="228" t="s">
        <v>225</v>
      </c>
      <c r="E185" s="229" t="s">
        <v>3146</v>
      </c>
      <c r="F185" s="230" t="s">
        <v>3147</v>
      </c>
      <c r="G185" s="231" t="s">
        <v>321</v>
      </c>
      <c r="H185" s="232">
        <v>1</v>
      </c>
      <c r="I185" s="233"/>
      <c r="J185" s="234">
        <f>ROUND(I185*H185,2)</f>
        <v>0</v>
      </c>
      <c r="K185" s="230" t="s">
        <v>1</v>
      </c>
      <c r="L185" s="235"/>
      <c r="M185" s="236" t="s">
        <v>1</v>
      </c>
      <c r="N185" s="237" t="s">
        <v>42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297</v>
      </c>
      <c r="AT185" s="226" t="s">
        <v>225</v>
      </c>
      <c r="AU185" s="226" t="s">
        <v>87</v>
      </c>
      <c r="AY185" s="14" t="s">
        <v>167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85</v>
      </c>
      <c r="BK185" s="227">
        <f>ROUND(I185*H185,2)</f>
        <v>0</v>
      </c>
      <c r="BL185" s="14" t="s">
        <v>233</v>
      </c>
      <c r="BM185" s="226" t="s">
        <v>3148</v>
      </c>
    </row>
    <row r="186" s="2" customFormat="1" ht="14.4" customHeight="1">
      <c r="A186" s="35"/>
      <c r="B186" s="36"/>
      <c r="C186" s="215" t="s">
        <v>335</v>
      </c>
      <c r="D186" s="215" t="s">
        <v>169</v>
      </c>
      <c r="E186" s="216" t="s">
        <v>3149</v>
      </c>
      <c r="F186" s="217" t="s">
        <v>3150</v>
      </c>
      <c r="G186" s="218" t="s">
        <v>321</v>
      </c>
      <c r="H186" s="219">
        <v>3</v>
      </c>
      <c r="I186" s="220"/>
      <c r="J186" s="221">
        <f>ROUND(I186*H186,2)</f>
        <v>0</v>
      </c>
      <c r="K186" s="217" t="s">
        <v>173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233</v>
      </c>
      <c r="AT186" s="226" t="s">
        <v>169</v>
      </c>
      <c r="AU186" s="226" t="s">
        <v>87</v>
      </c>
      <c r="AY186" s="14" t="s">
        <v>167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233</v>
      </c>
      <c r="BM186" s="226" t="s">
        <v>3151</v>
      </c>
    </row>
    <row r="187" s="2" customFormat="1" ht="14.4" customHeight="1">
      <c r="A187" s="35"/>
      <c r="B187" s="36"/>
      <c r="C187" s="228" t="s">
        <v>339</v>
      </c>
      <c r="D187" s="228" t="s">
        <v>225</v>
      </c>
      <c r="E187" s="229" t="s">
        <v>3152</v>
      </c>
      <c r="F187" s="230" t="s">
        <v>3153</v>
      </c>
      <c r="G187" s="231" t="s">
        <v>321</v>
      </c>
      <c r="H187" s="232">
        <v>3</v>
      </c>
      <c r="I187" s="233"/>
      <c r="J187" s="234">
        <f>ROUND(I187*H187,2)</f>
        <v>0</v>
      </c>
      <c r="K187" s="230" t="s">
        <v>1</v>
      </c>
      <c r="L187" s="235"/>
      <c r="M187" s="236" t="s">
        <v>1</v>
      </c>
      <c r="N187" s="237" t="s">
        <v>42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297</v>
      </c>
      <c r="AT187" s="226" t="s">
        <v>225</v>
      </c>
      <c r="AU187" s="226" t="s">
        <v>87</v>
      </c>
      <c r="AY187" s="14" t="s">
        <v>167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85</v>
      </c>
      <c r="BK187" s="227">
        <f>ROUND(I187*H187,2)</f>
        <v>0</v>
      </c>
      <c r="BL187" s="14" t="s">
        <v>233</v>
      </c>
      <c r="BM187" s="226" t="s">
        <v>3154</v>
      </c>
    </row>
    <row r="188" s="2" customFormat="1" ht="19.8" customHeight="1">
      <c r="A188" s="35"/>
      <c r="B188" s="36"/>
      <c r="C188" s="215" t="s">
        <v>343</v>
      </c>
      <c r="D188" s="215" t="s">
        <v>169</v>
      </c>
      <c r="E188" s="216" t="s">
        <v>3155</v>
      </c>
      <c r="F188" s="217" t="s">
        <v>3156</v>
      </c>
      <c r="G188" s="218" t="s">
        <v>321</v>
      </c>
      <c r="H188" s="219">
        <v>1</v>
      </c>
      <c r="I188" s="220"/>
      <c r="J188" s="221">
        <f>ROUND(I188*H188,2)</f>
        <v>0</v>
      </c>
      <c r="K188" s="217" t="s">
        <v>173</v>
      </c>
      <c r="L188" s="41"/>
      <c r="M188" s="222" t="s">
        <v>1</v>
      </c>
      <c r="N188" s="223" t="s">
        <v>42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233</v>
      </c>
      <c r="AT188" s="226" t="s">
        <v>169</v>
      </c>
      <c r="AU188" s="226" t="s">
        <v>87</v>
      </c>
      <c r="AY188" s="14" t="s">
        <v>167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85</v>
      </c>
      <c r="BK188" s="227">
        <f>ROUND(I188*H188,2)</f>
        <v>0</v>
      </c>
      <c r="BL188" s="14" t="s">
        <v>233</v>
      </c>
      <c r="BM188" s="226" t="s">
        <v>3157</v>
      </c>
    </row>
    <row r="189" s="2" customFormat="1" ht="14.4" customHeight="1">
      <c r="A189" s="35"/>
      <c r="B189" s="36"/>
      <c r="C189" s="228" t="s">
        <v>347</v>
      </c>
      <c r="D189" s="228" t="s">
        <v>225</v>
      </c>
      <c r="E189" s="229" t="s">
        <v>3158</v>
      </c>
      <c r="F189" s="230" t="s">
        <v>3159</v>
      </c>
      <c r="G189" s="231" t="s">
        <v>321</v>
      </c>
      <c r="H189" s="232">
        <v>1</v>
      </c>
      <c r="I189" s="233"/>
      <c r="J189" s="234">
        <f>ROUND(I189*H189,2)</f>
        <v>0</v>
      </c>
      <c r="K189" s="230" t="s">
        <v>1</v>
      </c>
      <c r="L189" s="235"/>
      <c r="M189" s="236" t="s">
        <v>1</v>
      </c>
      <c r="N189" s="237" t="s">
        <v>42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297</v>
      </c>
      <c r="AT189" s="226" t="s">
        <v>225</v>
      </c>
      <c r="AU189" s="226" t="s">
        <v>87</v>
      </c>
      <c r="AY189" s="14" t="s">
        <v>167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233</v>
      </c>
      <c r="BM189" s="226" t="s">
        <v>3160</v>
      </c>
    </row>
    <row r="190" s="2" customFormat="1" ht="14.4" customHeight="1">
      <c r="A190" s="35"/>
      <c r="B190" s="36"/>
      <c r="C190" s="215" t="s">
        <v>422</v>
      </c>
      <c r="D190" s="215" t="s">
        <v>169</v>
      </c>
      <c r="E190" s="216" t="s">
        <v>3161</v>
      </c>
      <c r="F190" s="217" t="s">
        <v>3162</v>
      </c>
      <c r="G190" s="218" t="s">
        <v>321</v>
      </c>
      <c r="H190" s="219">
        <v>10</v>
      </c>
      <c r="I190" s="220"/>
      <c r="J190" s="221">
        <f>ROUND(I190*H190,2)</f>
        <v>0</v>
      </c>
      <c r="K190" s="217" t="s">
        <v>173</v>
      </c>
      <c r="L190" s="41"/>
      <c r="M190" s="222" t="s">
        <v>1</v>
      </c>
      <c r="N190" s="223" t="s">
        <v>42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233</v>
      </c>
      <c r="AT190" s="226" t="s">
        <v>169</v>
      </c>
      <c r="AU190" s="226" t="s">
        <v>87</v>
      </c>
      <c r="AY190" s="14" t="s">
        <v>167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85</v>
      </c>
      <c r="BK190" s="227">
        <f>ROUND(I190*H190,2)</f>
        <v>0</v>
      </c>
      <c r="BL190" s="14" t="s">
        <v>233</v>
      </c>
      <c r="BM190" s="226" t="s">
        <v>3163</v>
      </c>
    </row>
    <row r="191" s="2" customFormat="1" ht="14.4" customHeight="1">
      <c r="A191" s="35"/>
      <c r="B191" s="36"/>
      <c r="C191" s="228" t="s">
        <v>426</v>
      </c>
      <c r="D191" s="228" t="s">
        <v>225</v>
      </c>
      <c r="E191" s="229" t="s">
        <v>3164</v>
      </c>
      <c r="F191" s="230" t="s">
        <v>3165</v>
      </c>
      <c r="G191" s="231" t="s">
        <v>321</v>
      </c>
      <c r="H191" s="232">
        <v>10</v>
      </c>
      <c r="I191" s="233"/>
      <c r="J191" s="234">
        <f>ROUND(I191*H191,2)</f>
        <v>0</v>
      </c>
      <c r="K191" s="230" t="s">
        <v>1</v>
      </c>
      <c r="L191" s="235"/>
      <c r="M191" s="236" t="s">
        <v>1</v>
      </c>
      <c r="N191" s="237" t="s">
        <v>42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297</v>
      </c>
      <c r="AT191" s="226" t="s">
        <v>225</v>
      </c>
      <c r="AU191" s="226" t="s">
        <v>87</v>
      </c>
      <c r="AY191" s="14" t="s">
        <v>167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85</v>
      </c>
      <c r="BK191" s="227">
        <f>ROUND(I191*H191,2)</f>
        <v>0</v>
      </c>
      <c r="BL191" s="14" t="s">
        <v>233</v>
      </c>
      <c r="BM191" s="226" t="s">
        <v>3166</v>
      </c>
    </row>
    <row r="192" s="2" customFormat="1" ht="14.4" customHeight="1">
      <c r="A192" s="35"/>
      <c r="B192" s="36"/>
      <c r="C192" s="215" t="s">
        <v>351</v>
      </c>
      <c r="D192" s="215" t="s">
        <v>169</v>
      </c>
      <c r="E192" s="216" t="s">
        <v>3167</v>
      </c>
      <c r="F192" s="217" t="s">
        <v>3168</v>
      </c>
      <c r="G192" s="218" t="s">
        <v>321</v>
      </c>
      <c r="H192" s="219">
        <v>4</v>
      </c>
      <c r="I192" s="220"/>
      <c r="J192" s="221">
        <f>ROUND(I192*H192,2)</f>
        <v>0</v>
      </c>
      <c r="K192" s="217" t="s">
        <v>173</v>
      </c>
      <c r="L192" s="41"/>
      <c r="M192" s="222" t="s">
        <v>1</v>
      </c>
      <c r="N192" s="223" t="s">
        <v>42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233</v>
      </c>
      <c r="AT192" s="226" t="s">
        <v>169</v>
      </c>
      <c r="AU192" s="226" t="s">
        <v>87</v>
      </c>
      <c r="AY192" s="14" t="s">
        <v>167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233</v>
      </c>
      <c r="BM192" s="226" t="s">
        <v>3169</v>
      </c>
    </row>
    <row r="193" s="2" customFormat="1" ht="14.4" customHeight="1">
      <c r="A193" s="35"/>
      <c r="B193" s="36"/>
      <c r="C193" s="228" t="s">
        <v>355</v>
      </c>
      <c r="D193" s="228" t="s">
        <v>225</v>
      </c>
      <c r="E193" s="229" t="s">
        <v>3170</v>
      </c>
      <c r="F193" s="230" t="s">
        <v>3171</v>
      </c>
      <c r="G193" s="231" t="s">
        <v>321</v>
      </c>
      <c r="H193" s="232">
        <v>4</v>
      </c>
      <c r="I193" s="233"/>
      <c r="J193" s="234">
        <f>ROUND(I193*H193,2)</f>
        <v>0</v>
      </c>
      <c r="K193" s="230" t="s">
        <v>1</v>
      </c>
      <c r="L193" s="235"/>
      <c r="M193" s="236" t="s">
        <v>1</v>
      </c>
      <c r="N193" s="237" t="s">
        <v>42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297</v>
      </c>
      <c r="AT193" s="226" t="s">
        <v>225</v>
      </c>
      <c r="AU193" s="226" t="s">
        <v>87</v>
      </c>
      <c r="AY193" s="14" t="s">
        <v>167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85</v>
      </c>
      <c r="BK193" s="227">
        <f>ROUND(I193*H193,2)</f>
        <v>0</v>
      </c>
      <c r="BL193" s="14" t="s">
        <v>233</v>
      </c>
      <c r="BM193" s="226" t="s">
        <v>3172</v>
      </c>
    </row>
    <row r="194" s="2" customFormat="1" ht="14.4" customHeight="1">
      <c r="A194" s="35"/>
      <c r="B194" s="36"/>
      <c r="C194" s="215" t="s">
        <v>529</v>
      </c>
      <c r="D194" s="215" t="s">
        <v>169</v>
      </c>
      <c r="E194" s="216" t="s">
        <v>3173</v>
      </c>
      <c r="F194" s="217" t="s">
        <v>3174</v>
      </c>
      <c r="G194" s="218" t="s">
        <v>321</v>
      </c>
      <c r="H194" s="219">
        <v>22</v>
      </c>
      <c r="I194" s="220"/>
      <c r="J194" s="221">
        <f>ROUND(I194*H194,2)</f>
        <v>0</v>
      </c>
      <c r="K194" s="217" t="s">
        <v>173</v>
      </c>
      <c r="L194" s="41"/>
      <c r="M194" s="222" t="s">
        <v>1</v>
      </c>
      <c r="N194" s="223" t="s">
        <v>42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233</v>
      </c>
      <c r="AT194" s="226" t="s">
        <v>169</v>
      </c>
      <c r="AU194" s="226" t="s">
        <v>87</v>
      </c>
      <c r="AY194" s="14" t="s">
        <v>167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85</v>
      </c>
      <c r="BK194" s="227">
        <f>ROUND(I194*H194,2)</f>
        <v>0</v>
      </c>
      <c r="BL194" s="14" t="s">
        <v>233</v>
      </c>
      <c r="BM194" s="226" t="s">
        <v>3175</v>
      </c>
    </row>
    <row r="195" s="2" customFormat="1" ht="19.8" customHeight="1">
      <c r="A195" s="35"/>
      <c r="B195" s="36"/>
      <c r="C195" s="228" t="s">
        <v>533</v>
      </c>
      <c r="D195" s="228" t="s">
        <v>225</v>
      </c>
      <c r="E195" s="229" t="s">
        <v>3176</v>
      </c>
      <c r="F195" s="230" t="s">
        <v>3177</v>
      </c>
      <c r="G195" s="231" t="s">
        <v>321</v>
      </c>
      <c r="H195" s="232">
        <v>7</v>
      </c>
      <c r="I195" s="233"/>
      <c r="J195" s="234">
        <f>ROUND(I195*H195,2)</f>
        <v>0</v>
      </c>
      <c r="K195" s="230" t="s">
        <v>1</v>
      </c>
      <c r="L195" s="235"/>
      <c r="M195" s="236" t="s">
        <v>1</v>
      </c>
      <c r="N195" s="237" t="s">
        <v>42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297</v>
      </c>
      <c r="AT195" s="226" t="s">
        <v>225</v>
      </c>
      <c r="AU195" s="226" t="s">
        <v>87</v>
      </c>
      <c r="AY195" s="14" t="s">
        <v>167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85</v>
      </c>
      <c r="BK195" s="227">
        <f>ROUND(I195*H195,2)</f>
        <v>0</v>
      </c>
      <c r="BL195" s="14" t="s">
        <v>233</v>
      </c>
      <c r="BM195" s="226" t="s">
        <v>3178</v>
      </c>
    </row>
    <row r="196" s="2" customFormat="1" ht="19.8" customHeight="1">
      <c r="A196" s="35"/>
      <c r="B196" s="36"/>
      <c r="C196" s="228" t="s">
        <v>537</v>
      </c>
      <c r="D196" s="228" t="s">
        <v>225</v>
      </c>
      <c r="E196" s="229" t="s">
        <v>3179</v>
      </c>
      <c r="F196" s="230" t="s">
        <v>3180</v>
      </c>
      <c r="G196" s="231" t="s">
        <v>321</v>
      </c>
      <c r="H196" s="232">
        <v>11</v>
      </c>
      <c r="I196" s="233"/>
      <c r="J196" s="234">
        <f>ROUND(I196*H196,2)</f>
        <v>0</v>
      </c>
      <c r="K196" s="230" t="s">
        <v>1</v>
      </c>
      <c r="L196" s="235"/>
      <c r="M196" s="236" t="s">
        <v>1</v>
      </c>
      <c r="N196" s="237" t="s">
        <v>42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297</v>
      </c>
      <c r="AT196" s="226" t="s">
        <v>225</v>
      </c>
      <c r="AU196" s="226" t="s">
        <v>87</v>
      </c>
      <c r="AY196" s="14" t="s">
        <v>167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85</v>
      </c>
      <c r="BK196" s="227">
        <f>ROUND(I196*H196,2)</f>
        <v>0</v>
      </c>
      <c r="BL196" s="14" t="s">
        <v>233</v>
      </c>
      <c r="BM196" s="226" t="s">
        <v>3181</v>
      </c>
    </row>
    <row r="197" s="2" customFormat="1" ht="14.4" customHeight="1">
      <c r="A197" s="35"/>
      <c r="B197" s="36"/>
      <c r="C197" s="228" t="s">
        <v>541</v>
      </c>
      <c r="D197" s="228" t="s">
        <v>225</v>
      </c>
      <c r="E197" s="229" t="s">
        <v>3182</v>
      </c>
      <c r="F197" s="230" t="s">
        <v>3183</v>
      </c>
      <c r="G197" s="231" t="s">
        <v>321</v>
      </c>
      <c r="H197" s="232">
        <v>4</v>
      </c>
      <c r="I197" s="233"/>
      <c r="J197" s="234">
        <f>ROUND(I197*H197,2)</f>
        <v>0</v>
      </c>
      <c r="K197" s="230" t="s">
        <v>1</v>
      </c>
      <c r="L197" s="235"/>
      <c r="M197" s="236" t="s">
        <v>1</v>
      </c>
      <c r="N197" s="237" t="s">
        <v>42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297</v>
      </c>
      <c r="AT197" s="226" t="s">
        <v>225</v>
      </c>
      <c r="AU197" s="226" t="s">
        <v>87</v>
      </c>
      <c r="AY197" s="14" t="s">
        <v>167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85</v>
      </c>
      <c r="BK197" s="227">
        <f>ROUND(I197*H197,2)</f>
        <v>0</v>
      </c>
      <c r="BL197" s="14" t="s">
        <v>233</v>
      </c>
      <c r="BM197" s="226" t="s">
        <v>3184</v>
      </c>
    </row>
    <row r="198" s="2" customFormat="1" ht="14.4" customHeight="1">
      <c r="A198" s="35"/>
      <c r="B198" s="36"/>
      <c r="C198" s="215" t="s">
        <v>488</v>
      </c>
      <c r="D198" s="215" t="s">
        <v>169</v>
      </c>
      <c r="E198" s="216" t="s">
        <v>3185</v>
      </c>
      <c r="F198" s="217" t="s">
        <v>3186</v>
      </c>
      <c r="G198" s="218" t="s">
        <v>321</v>
      </c>
      <c r="H198" s="219">
        <v>85</v>
      </c>
      <c r="I198" s="220"/>
      <c r="J198" s="221">
        <f>ROUND(I198*H198,2)</f>
        <v>0</v>
      </c>
      <c r="K198" s="217" t="s">
        <v>173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233</v>
      </c>
      <c r="AT198" s="226" t="s">
        <v>169</v>
      </c>
      <c r="AU198" s="226" t="s">
        <v>87</v>
      </c>
      <c r="AY198" s="14" t="s">
        <v>167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233</v>
      </c>
      <c r="BM198" s="226" t="s">
        <v>3187</v>
      </c>
    </row>
    <row r="199" s="2" customFormat="1" ht="22.2" customHeight="1">
      <c r="A199" s="35"/>
      <c r="B199" s="36"/>
      <c r="C199" s="228" t="s">
        <v>493</v>
      </c>
      <c r="D199" s="228" t="s">
        <v>225</v>
      </c>
      <c r="E199" s="229" t="s">
        <v>3188</v>
      </c>
      <c r="F199" s="230" t="s">
        <v>3189</v>
      </c>
      <c r="G199" s="231" t="s">
        <v>321</v>
      </c>
      <c r="H199" s="232">
        <v>4</v>
      </c>
      <c r="I199" s="233"/>
      <c r="J199" s="234">
        <f>ROUND(I199*H199,2)</f>
        <v>0</v>
      </c>
      <c r="K199" s="230" t="s">
        <v>1</v>
      </c>
      <c r="L199" s="235"/>
      <c r="M199" s="236" t="s">
        <v>1</v>
      </c>
      <c r="N199" s="237" t="s">
        <v>42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297</v>
      </c>
      <c r="AT199" s="226" t="s">
        <v>225</v>
      </c>
      <c r="AU199" s="226" t="s">
        <v>87</v>
      </c>
      <c r="AY199" s="14" t="s">
        <v>167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85</v>
      </c>
      <c r="BK199" s="227">
        <f>ROUND(I199*H199,2)</f>
        <v>0</v>
      </c>
      <c r="BL199" s="14" t="s">
        <v>233</v>
      </c>
      <c r="BM199" s="226" t="s">
        <v>3190</v>
      </c>
    </row>
    <row r="200" s="2" customFormat="1" ht="22.2" customHeight="1">
      <c r="A200" s="35"/>
      <c r="B200" s="36"/>
      <c r="C200" s="228" t="s">
        <v>497</v>
      </c>
      <c r="D200" s="228" t="s">
        <v>225</v>
      </c>
      <c r="E200" s="229" t="s">
        <v>3191</v>
      </c>
      <c r="F200" s="230" t="s">
        <v>3192</v>
      </c>
      <c r="G200" s="231" t="s">
        <v>321</v>
      </c>
      <c r="H200" s="232">
        <v>42</v>
      </c>
      <c r="I200" s="233"/>
      <c r="J200" s="234">
        <f>ROUND(I200*H200,2)</f>
        <v>0</v>
      </c>
      <c r="K200" s="230" t="s">
        <v>1</v>
      </c>
      <c r="L200" s="235"/>
      <c r="M200" s="236" t="s">
        <v>1</v>
      </c>
      <c r="N200" s="237" t="s">
        <v>42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297</v>
      </c>
      <c r="AT200" s="226" t="s">
        <v>225</v>
      </c>
      <c r="AU200" s="226" t="s">
        <v>87</v>
      </c>
      <c r="AY200" s="14" t="s">
        <v>167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85</v>
      </c>
      <c r="BK200" s="227">
        <f>ROUND(I200*H200,2)</f>
        <v>0</v>
      </c>
      <c r="BL200" s="14" t="s">
        <v>233</v>
      </c>
      <c r="BM200" s="226" t="s">
        <v>3193</v>
      </c>
    </row>
    <row r="201" s="2" customFormat="1" ht="14.4" customHeight="1">
      <c r="A201" s="35"/>
      <c r="B201" s="36"/>
      <c r="C201" s="228" t="s">
        <v>501</v>
      </c>
      <c r="D201" s="228" t="s">
        <v>225</v>
      </c>
      <c r="E201" s="229" t="s">
        <v>3194</v>
      </c>
      <c r="F201" s="230" t="s">
        <v>3195</v>
      </c>
      <c r="G201" s="231" t="s">
        <v>321</v>
      </c>
      <c r="H201" s="232">
        <v>2</v>
      </c>
      <c r="I201" s="233"/>
      <c r="J201" s="234">
        <f>ROUND(I201*H201,2)</f>
        <v>0</v>
      </c>
      <c r="K201" s="230" t="s">
        <v>1</v>
      </c>
      <c r="L201" s="235"/>
      <c r="M201" s="236" t="s">
        <v>1</v>
      </c>
      <c r="N201" s="237" t="s">
        <v>42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297</v>
      </c>
      <c r="AT201" s="226" t="s">
        <v>225</v>
      </c>
      <c r="AU201" s="226" t="s">
        <v>87</v>
      </c>
      <c r="AY201" s="14" t="s">
        <v>167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85</v>
      </c>
      <c r="BK201" s="227">
        <f>ROUND(I201*H201,2)</f>
        <v>0</v>
      </c>
      <c r="BL201" s="14" t="s">
        <v>233</v>
      </c>
      <c r="BM201" s="226" t="s">
        <v>3196</v>
      </c>
    </row>
    <row r="202" s="2" customFormat="1" ht="14.4" customHeight="1">
      <c r="A202" s="35"/>
      <c r="B202" s="36"/>
      <c r="C202" s="228" t="s">
        <v>505</v>
      </c>
      <c r="D202" s="228" t="s">
        <v>225</v>
      </c>
      <c r="E202" s="229" t="s">
        <v>3197</v>
      </c>
      <c r="F202" s="230" t="s">
        <v>3198</v>
      </c>
      <c r="G202" s="231" t="s">
        <v>321</v>
      </c>
      <c r="H202" s="232">
        <v>16</v>
      </c>
      <c r="I202" s="233"/>
      <c r="J202" s="234">
        <f>ROUND(I202*H202,2)</f>
        <v>0</v>
      </c>
      <c r="K202" s="230" t="s">
        <v>1</v>
      </c>
      <c r="L202" s="235"/>
      <c r="M202" s="236" t="s">
        <v>1</v>
      </c>
      <c r="N202" s="237" t="s">
        <v>42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297</v>
      </c>
      <c r="AT202" s="226" t="s">
        <v>225</v>
      </c>
      <c r="AU202" s="226" t="s">
        <v>87</v>
      </c>
      <c r="AY202" s="14" t="s">
        <v>167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85</v>
      </c>
      <c r="BK202" s="227">
        <f>ROUND(I202*H202,2)</f>
        <v>0</v>
      </c>
      <c r="BL202" s="14" t="s">
        <v>233</v>
      </c>
      <c r="BM202" s="226" t="s">
        <v>3199</v>
      </c>
    </row>
    <row r="203" s="2" customFormat="1" ht="14.4" customHeight="1">
      <c r="A203" s="35"/>
      <c r="B203" s="36"/>
      <c r="C203" s="228" t="s">
        <v>509</v>
      </c>
      <c r="D203" s="228" t="s">
        <v>225</v>
      </c>
      <c r="E203" s="229" t="s">
        <v>3200</v>
      </c>
      <c r="F203" s="230" t="s">
        <v>3201</v>
      </c>
      <c r="G203" s="231" t="s">
        <v>321</v>
      </c>
      <c r="H203" s="232">
        <v>21</v>
      </c>
      <c r="I203" s="233"/>
      <c r="J203" s="234">
        <f>ROUND(I203*H203,2)</f>
        <v>0</v>
      </c>
      <c r="K203" s="230" t="s">
        <v>1</v>
      </c>
      <c r="L203" s="235"/>
      <c r="M203" s="236" t="s">
        <v>1</v>
      </c>
      <c r="N203" s="237" t="s">
        <v>42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297</v>
      </c>
      <c r="AT203" s="226" t="s">
        <v>225</v>
      </c>
      <c r="AU203" s="226" t="s">
        <v>87</v>
      </c>
      <c r="AY203" s="14" t="s">
        <v>167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85</v>
      </c>
      <c r="BK203" s="227">
        <f>ROUND(I203*H203,2)</f>
        <v>0</v>
      </c>
      <c r="BL203" s="14" t="s">
        <v>233</v>
      </c>
      <c r="BM203" s="226" t="s">
        <v>3202</v>
      </c>
    </row>
    <row r="204" s="2" customFormat="1" ht="14.4" customHeight="1">
      <c r="A204" s="35"/>
      <c r="B204" s="36"/>
      <c r="C204" s="215" t="s">
        <v>514</v>
      </c>
      <c r="D204" s="215" t="s">
        <v>169</v>
      </c>
      <c r="E204" s="216" t="s">
        <v>3203</v>
      </c>
      <c r="F204" s="217" t="s">
        <v>3204</v>
      </c>
      <c r="G204" s="218" t="s">
        <v>321</v>
      </c>
      <c r="H204" s="219">
        <v>26</v>
      </c>
      <c r="I204" s="220"/>
      <c r="J204" s="221">
        <f>ROUND(I204*H204,2)</f>
        <v>0</v>
      </c>
      <c r="K204" s="217" t="s">
        <v>173</v>
      </c>
      <c r="L204" s="41"/>
      <c r="M204" s="222" t="s">
        <v>1</v>
      </c>
      <c r="N204" s="223" t="s">
        <v>42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233</v>
      </c>
      <c r="AT204" s="226" t="s">
        <v>169</v>
      </c>
      <c r="AU204" s="226" t="s">
        <v>87</v>
      </c>
      <c r="AY204" s="14" t="s">
        <v>167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233</v>
      </c>
      <c r="BM204" s="226" t="s">
        <v>3205</v>
      </c>
    </row>
    <row r="205" s="2" customFormat="1" ht="14.4" customHeight="1">
      <c r="A205" s="35"/>
      <c r="B205" s="36"/>
      <c r="C205" s="228" t="s">
        <v>519</v>
      </c>
      <c r="D205" s="228" t="s">
        <v>225</v>
      </c>
      <c r="E205" s="229" t="s">
        <v>3206</v>
      </c>
      <c r="F205" s="230" t="s">
        <v>3207</v>
      </c>
      <c r="G205" s="231" t="s">
        <v>1</v>
      </c>
      <c r="H205" s="232">
        <v>8</v>
      </c>
      <c r="I205" s="233"/>
      <c r="J205" s="234">
        <f>ROUND(I205*H205,2)</f>
        <v>0</v>
      </c>
      <c r="K205" s="230" t="s">
        <v>1</v>
      </c>
      <c r="L205" s="235"/>
      <c r="M205" s="236" t="s">
        <v>1</v>
      </c>
      <c r="N205" s="237" t="s">
        <v>42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297</v>
      </c>
      <c r="AT205" s="226" t="s">
        <v>225</v>
      </c>
      <c r="AU205" s="226" t="s">
        <v>87</v>
      </c>
      <c r="AY205" s="14" t="s">
        <v>167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85</v>
      </c>
      <c r="BK205" s="227">
        <f>ROUND(I205*H205,2)</f>
        <v>0</v>
      </c>
      <c r="BL205" s="14" t="s">
        <v>233</v>
      </c>
      <c r="BM205" s="226" t="s">
        <v>3208</v>
      </c>
    </row>
    <row r="206" s="2" customFormat="1" ht="14.4" customHeight="1">
      <c r="A206" s="35"/>
      <c r="B206" s="36"/>
      <c r="C206" s="228" t="s">
        <v>523</v>
      </c>
      <c r="D206" s="228" t="s">
        <v>225</v>
      </c>
      <c r="E206" s="229" t="s">
        <v>3209</v>
      </c>
      <c r="F206" s="230" t="s">
        <v>3210</v>
      </c>
      <c r="G206" s="231" t="s">
        <v>1</v>
      </c>
      <c r="H206" s="232">
        <v>18</v>
      </c>
      <c r="I206" s="233"/>
      <c r="J206" s="234">
        <f>ROUND(I206*H206,2)</f>
        <v>0</v>
      </c>
      <c r="K206" s="230" t="s">
        <v>1</v>
      </c>
      <c r="L206" s="235"/>
      <c r="M206" s="236" t="s">
        <v>1</v>
      </c>
      <c r="N206" s="237" t="s">
        <v>42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297</v>
      </c>
      <c r="AT206" s="226" t="s">
        <v>225</v>
      </c>
      <c r="AU206" s="226" t="s">
        <v>87</v>
      </c>
      <c r="AY206" s="14" t="s">
        <v>167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85</v>
      </c>
      <c r="BK206" s="227">
        <f>ROUND(I206*H206,2)</f>
        <v>0</v>
      </c>
      <c r="BL206" s="14" t="s">
        <v>233</v>
      </c>
      <c r="BM206" s="226" t="s">
        <v>3211</v>
      </c>
    </row>
    <row r="207" s="2" customFormat="1" ht="14.4" customHeight="1">
      <c r="A207" s="35"/>
      <c r="B207" s="36"/>
      <c r="C207" s="215" t="s">
        <v>545</v>
      </c>
      <c r="D207" s="215" t="s">
        <v>169</v>
      </c>
      <c r="E207" s="216" t="s">
        <v>3212</v>
      </c>
      <c r="F207" s="217" t="s">
        <v>3213</v>
      </c>
      <c r="G207" s="218" t="s">
        <v>178</v>
      </c>
      <c r="H207" s="219">
        <v>80</v>
      </c>
      <c r="I207" s="220"/>
      <c r="J207" s="221">
        <f>ROUND(I207*H207,2)</f>
        <v>0</v>
      </c>
      <c r="K207" s="217" t="s">
        <v>173</v>
      </c>
      <c r="L207" s="41"/>
      <c r="M207" s="222" t="s">
        <v>1</v>
      </c>
      <c r="N207" s="223" t="s">
        <v>42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233</v>
      </c>
      <c r="AT207" s="226" t="s">
        <v>169</v>
      </c>
      <c r="AU207" s="226" t="s">
        <v>87</v>
      </c>
      <c r="AY207" s="14" t="s">
        <v>167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85</v>
      </c>
      <c r="BK207" s="227">
        <f>ROUND(I207*H207,2)</f>
        <v>0</v>
      </c>
      <c r="BL207" s="14" t="s">
        <v>233</v>
      </c>
      <c r="BM207" s="226" t="s">
        <v>3214</v>
      </c>
    </row>
    <row r="208" s="2" customFormat="1" ht="14.4" customHeight="1">
      <c r="A208" s="35"/>
      <c r="B208" s="36"/>
      <c r="C208" s="228" t="s">
        <v>549</v>
      </c>
      <c r="D208" s="228" t="s">
        <v>225</v>
      </c>
      <c r="E208" s="229" t="s">
        <v>3215</v>
      </c>
      <c r="F208" s="230" t="s">
        <v>3216</v>
      </c>
      <c r="G208" s="231" t="s">
        <v>1277</v>
      </c>
      <c r="H208" s="232">
        <v>80</v>
      </c>
      <c r="I208" s="233"/>
      <c r="J208" s="234">
        <f>ROUND(I208*H208,2)</f>
        <v>0</v>
      </c>
      <c r="K208" s="230" t="s">
        <v>1</v>
      </c>
      <c r="L208" s="235"/>
      <c r="M208" s="236" t="s">
        <v>1</v>
      </c>
      <c r="N208" s="237" t="s">
        <v>42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297</v>
      </c>
      <c r="AT208" s="226" t="s">
        <v>225</v>
      </c>
      <c r="AU208" s="226" t="s">
        <v>87</v>
      </c>
      <c r="AY208" s="14" t="s">
        <v>167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85</v>
      </c>
      <c r="BK208" s="227">
        <f>ROUND(I208*H208,2)</f>
        <v>0</v>
      </c>
      <c r="BL208" s="14" t="s">
        <v>233</v>
      </c>
      <c r="BM208" s="226" t="s">
        <v>3217</v>
      </c>
    </row>
    <row r="209" s="2" customFormat="1" ht="14.4" customHeight="1">
      <c r="A209" s="35"/>
      <c r="B209" s="36"/>
      <c r="C209" s="215" t="s">
        <v>561</v>
      </c>
      <c r="D209" s="215" t="s">
        <v>169</v>
      </c>
      <c r="E209" s="216" t="s">
        <v>3218</v>
      </c>
      <c r="F209" s="217" t="s">
        <v>3219</v>
      </c>
      <c r="G209" s="218" t="s">
        <v>178</v>
      </c>
      <c r="H209" s="219">
        <v>300</v>
      </c>
      <c r="I209" s="220"/>
      <c r="J209" s="221">
        <f>ROUND(I209*H209,2)</f>
        <v>0</v>
      </c>
      <c r="K209" s="217" t="s">
        <v>173</v>
      </c>
      <c r="L209" s="41"/>
      <c r="M209" s="222" t="s">
        <v>1</v>
      </c>
      <c r="N209" s="223" t="s">
        <v>42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233</v>
      </c>
      <c r="AT209" s="226" t="s">
        <v>169</v>
      </c>
      <c r="AU209" s="226" t="s">
        <v>87</v>
      </c>
      <c r="AY209" s="14" t="s">
        <v>167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85</v>
      </c>
      <c r="BK209" s="227">
        <f>ROUND(I209*H209,2)</f>
        <v>0</v>
      </c>
      <c r="BL209" s="14" t="s">
        <v>233</v>
      </c>
      <c r="BM209" s="226" t="s">
        <v>3220</v>
      </c>
    </row>
    <row r="210" s="2" customFormat="1" ht="14.4" customHeight="1">
      <c r="A210" s="35"/>
      <c r="B210" s="36"/>
      <c r="C210" s="228" t="s">
        <v>565</v>
      </c>
      <c r="D210" s="228" t="s">
        <v>225</v>
      </c>
      <c r="E210" s="229" t="s">
        <v>3221</v>
      </c>
      <c r="F210" s="230" t="s">
        <v>3222</v>
      </c>
      <c r="G210" s="231" t="s">
        <v>1277</v>
      </c>
      <c r="H210" s="232">
        <v>300</v>
      </c>
      <c r="I210" s="233"/>
      <c r="J210" s="234">
        <f>ROUND(I210*H210,2)</f>
        <v>0</v>
      </c>
      <c r="K210" s="230" t="s">
        <v>173</v>
      </c>
      <c r="L210" s="235"/>
      <c r="M210" s="236" t="s">
        <v>1</v>
      </c>
      <c r="N210" s="237" t="s">
        <v>42</v>
      </c>
      <c r="O210" s="88"/>
      <c r="P210" s="224">
        <f>O210*H210</f>
        <v>0</v>
      </c>
      <c r="Q210" s="224">
        <v>0.001</v>
      </c>
      <c r="R210" s="224">
        <f>Q210*H210</f>
        <v>0.29999999999999999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297</v>
      </c>
      <c r="AT210" s="226" t="s">
        <v>225</v>
      </c>
      <c r="AU210" s="226" t="s">
        <v>87</v>
      </c>
      <c r="AY210" s="14" t="s">
        <v>167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85</v>
      </c>
      <c r="BK210" s="227">
        <f>ROUND(I210*H210,2)</f>
        <v>0</v>
      </c>
      <c r="BL210" s="14" t="s">
        <v>233</v>
      </c>
      <c r="BM210" s="226" t="s">
        <v>3223</v>
      </c>
    </row>
    <row r="211" s="2" customFormat="1" ht="14.4" customHeight="1">
      <c r="A211" s="35"/>
      <c r="B211" s="36"/>
      <c r="C211" s="228" t="s">
        <v>569</v>
      </c>
      <c r="D211" s="228" t="s">
        <v>225</v>
      </c>
      <c r="E211" s="229" t="s">
        <v>3224</v>
      </c>
      <c r="F211" s="230" t="s">
        <v>3225</v>
      </c>
      <c r="G211" s="231" t="s">
        <v>321</v>
      </c>
      <c r="H211" s="232">
        <v>75</v>
      </c>
      <c r="I211" s="233"/>
      <c r="J211" s="234">
        <f>ROUND(I211*H211,2)</f>
        <v>0</v>
      </c>
      <c r="K211" s="230" t="s">
        <v>1</v>
      </c>
      <c r="L211" s="235"/>
      <c r="M211" s="236" t="s">
        <v>1</v>
      </c>
      <c r="N211" s="237" t="s">
        <v>42</v>
      </c>
      <c r="O211" s="88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297</v>
      </c>
      <c r="AT211" s="226" t="s">
        <v>225</v>
      </c>
      <c r="AU211" s="226" t="s">
        <v>87</v>
      </c>
      <c r="AY211" s="14" t="s">
        <v>167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85</v>
      </c>
      <c r="BK211" s="227">
        <f>ROUND(I211*H211,2)</f>
        <v>0</v>
      </c>
      <c r="BL211" s="14" t="s">
        <v>233</v>
      </c>
      <c r="BM211" s="226" t="s">
        <v>3226</v>
      </c>
    </row>
    <row r="212" s="2" customFormat="1" ht="14.4" customHeight="1">
      <c r="A212" s="35"/>
      <c r="B212" s="36"/>
      <c r="C212" s="228" t="s">
        <v>573</v>
      </c>
      <c r="D212" s="228" t="s">
        <v>225</v>
      </c>
      <c r="E212" s="229" t="s">
        <v>3227</v>
      </c>
      <c r="F212" s="230" t="s">
        <v>3228</v>
      </c>
      <c r="G212" s="231" t="s">
        <v>321</v>
      </c>
      <c r="H212" s="232">
        <v>55</v>
      </c>
      <c r="I212" s="233"/>
      <c r="J212" s="234">
        <f>ROUND(I212*H212,2)</f>
        <v>0</v>
      </c>
      <c r="K212" s="230" t="s">
        <v>1</v>
      </c>
      <c r="L212" s="235"/>
      <c r="M212" s="236" t="s">
        <v>1</v>
      </c>
      <c r="N212" s="237" t="s">
        <v>42</v>
      </c>
      <c r="O212" s="88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297</v>
      </c>
      <c r="AT212" s="226" t="s">
        <v>225</v>
      </c>
      <c r="AU212" s="226" t="s">
        <v>87</v>
      </c>
      <c r="AY212" s="14" t="s">
        <v>167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85</v>
      </c>
      <c r="BK212" s="227">
        <f>ROUND(I212*H212,2)</f>
        <v>0</v>
      </c>
      <c r="BL212" s="14" t="s">
        <v>233</v>
      </c>
      <c r="BM212" s="226" t="s">
        <v>3229</v>
      </c>
    </row>
    <row r="213" s="2" customFormat="1" ht="14.4" customHeight="1">
      <c r="A213" s="35"/>
      <c r="B213" s="36"/>
      <c r="C213" s="228" t="s">
        <v>579</v>
      </c>
      <c r="D213" s="228" t="s">
        <v>225</v>
      </c>
      <c r="E213" s="229" t="s">
        <v>3230</v>
      </c>
      <c r="F213" s="230" t="s">
        <v>3231</v>
      </c>
      <c r="G213" s="231" t="s">
        <v>321</v>
      </c>
      <c r="H213" s="232">
        <v>20</v>
      </c>
      <c r="I213" s="233"/>
      <c r="J213" s="234">
        <f>ROUND(I213*H213,2)</f>
        <v>0</v>
      </c>
      <c r="K213" s="230" t="s">
        <v>1</v>
      </c>
      <c r="L213" s="235"/>
      <c r="M213" s="236" t="s">
        <v>1</v>
      </c>
      <c r="N213" s="237" t="s">
        <v>42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297</v>
      </c>
      <c r="AT213" s="226" t="s">
        <v>225</v>
      </c>
      <c r="AU213" s="226" t="s">
        <v>87</v>
      </c>
      <c r="AY213" s="14" t="s">
        <v>167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85</v>
      </c>
      <c r="BK213" s="227">
        <f>ROUND(I213*H213,2)</f>
        <v>0</v>
      </c>
      <c r="BL213" s="14" t="s">
        <v>233</v>
      </c>
      <c r="BM213" s="226" t="s">
        <v>3232</v>
      </c>
    </row>
    <row r="214" s="2" customFormat="1" ht="14.4" customHeight="1">
      <c r="A214" s="35"/>
      <c r="B214" s="36"/>
      <c r="C214" s="228" t="s">
        <v>583</v>
      </c>
      <c r="D214" s="228" t="s">
        <v>225</v>
      </c>
      <c r="E214" s="229" t="s">
        <v>3233</v>
      </c>
      <c r="F214" s="230" t="s">
        <v>3234</v>
      </c>
      <c r="G214" s="231" t="s">
        <v>321</v>
      </c>
      <c r="H214" s="232">
        <v>65</v>
      </c>
      <c r="I214" s="233"/>
      <c r="J214" s="234">
        <f>ROUND(I214*H214,2)</f>
        <v>0</v>
      </c>
      <c r="K214" s="230" t="s">
        <v>1</v>
      </c>
      <c r="L214" s="235"/>
      <c r="M214" s="236" t="s">
        <v>1</v>
      </c>
      <c r="N214" s="237" t="s">
        <v>42</v>
      </c>
      <c r="O214" s="88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297</v>
      </c>
      <c r="AT214" s="226" t="s">
        <v>225</v>
      </c>
      <c r="AU214" s="226" t="s">
        <v>87</v>
      </c>
      <c r="AY214" s="14" t="s">
        <v>167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85</v>
      </c>
      <c r="BK214" s="227">
        <f>ROUND(I214*H214,2)</f>
        <v>0</v>
      </c>
      <c r="BL214" s="14" t="s">
        <v>233</v>
      </c>
      <c r="BM214" s="226" t="s">
        <v>3235</v>
      </c>
    </row>
    <row r="215" s="2" customFormat="1" ht="14.4" customHeight="1">
      <c r="A215" s="35"/>
      <c r="B215" s="36"/>
      <c r="C215" s="228" t="s">
        <v>587</v>
      </c>
      <c r="D215" s="228" t="s">
        <v>225</v>
      </c>
      <c r="E215" s="229" t="s">
        <v>3236</v>
      </c>
      <c r="F215" s="230" t="s">
        <v>3237</v>
      </c>
      <c r="G215" s="231" t="s">
        <v>321</v>
      </c>
      <c r="H215" s="232">
        <v>12</v>
      </c>
      <c r="I215" s="233"/>
      <c r="J215" s="234">
        <f>ROUND(I215*H215,2)</f>
        <v>0</v>
      </c>
      <c r="K215" s="230" t="s">
        <v>1</v>
      </c>
      <c r="L215" s="235"/>
      <c r="M215" s="236" t="s">
        <v>1</v>
      </c>
      <c r="N215" s="237" t="s">
        <v>42</v>
      </c>
      <c r="O215" s="88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297</v>
      </c>
      <c r="AT215" s="226" t="s">
        <v>225</v>
      </c>
      <c r="AU215" s="226" t="s">
        <v>87</v>
      </c>
      <c r="AY215" s="14" t="s">
        <v>167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85</v>
      </c>
      <c r="BK215" s="227">
        <f>ROUND(I215*H215,2)</f>
        <v>0</v>
      </c>
      <c r="BL215" s="14" t="s">
        <v>233</v>
      </c>
      <c r="BM215" s="226" t="s">
        <v>3238</v>
      </c>
    </row>
    <row r="216" s="2" customFormat="1" ht="14.4" customHeight="1">
      <c r="A216" s="35"/>
      <c r="B216" s="36"/>
      <c r="C216" s="215" t="s">
        <v>591</v>
      </c>
      <c r="D216" s="215" t="s">
        <v>169</v>
      </c>
      <c r="E216" s="216" t="s">
        <v>3239</v>
      </c>
      <c r="F216" s="217" t="s">
        <v>3240</v>
      </c>
      <c r="G216" s="218" t="s">
        <v>321</v>
      </c>
      <c r="H216" s="219">
        <v>31</v>
      </c>
      <c r="I216" s="220"/>
      <c r="J216" s="221">
        <f>ROUND(I216*H216,2)</f>
        <v>0</v>
      </c>
      <c r="K216" s="217" t="s">
        <v>173</v>
      </c>
      <c r="L216" s="41"/>
      <c r="M216" s="222" t="s">
        <v>1</v>
      </c>
      <c r="N216" s="223" t="s">
        <v>42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233</v>
      </c>
      <c r="AT216" s="226" t="s">
        <v>169</v>
      </c>
      <c r="AU216" s="226" t="s">
        <v>87</v>
      </c>
      <c r="AY216" s="14" t="s">
        <v>167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85</v>
      </c>
      <c r="BK216" s="227">
        <f>ROUND(I216*H216,2)</f>
        <v>0</v>
      </c>
      <c r="BL216" s="14" t="s">
        <v>233</v>
      </c>
      <c r="BM216" s="226" t="s">
        <v>3241</v>
      </c>
    </row>
    <row r="217" s="2" customFormat="1" ht="14.4" customHeight="1">
      <c r="A217" s="35"/>
      <c r="B217" s="36"/>
      <c r="C217" s="228" t="s">
        <v>595</v>
      </c>
      <c r="D217" s="228" t="s">
        <v>225</v>
      </c>
      <c r="E217" s="229" t="s">
        <v>3242</v>
      </c>
      <c r="F217" s="230" t="s">
        <v>3243</v>
      </c>
      <c r="G217" s="231" t="s">
        <v>321</v>
      </c>
      <c r="H217" s="232">
        <v>26</v>
      </c>
      <c r="I217" s="233"/>
      <c r="J217" s="234">
        <f>ROUND(I217*H217,2)</f>
        <v>0</v>
      </c>
      <c r="K217" s="230" t="s">
        <v>1</v>
      </c>
      <c r="L217" s="235"/>
      <c r="M217" s="236" t="s">
        <v>1</v>
      </c>
      <c r="N217" s="237" t="s">
        <v>42</v>
      </c>
      <c r="O217" s="88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297</v>
      </c>
      <c r="AT217" s="226" t="s">
        <v>225</v>
      </c>
      <c r="AU217" s="226" t="s">
        <v>87</v>
      </c>
      <c r="AY217" s="14" t="s">
        <v>167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85</v>
      </c>
      <c r="BK217" s="227">
        <f>ROUND(I217*H217,2)</f>
        <v>0</v>
      </c>
      <c r="BL217" s="14" t="s">
        <v>233</v>
      </c>
      <c r="BM217" s="226" t="s">
        <v>3244</v>
      </c>
    </row>
    <row r="218" s="2" customFormat="1" ht="14.4" customHeight="1">
      <c r="A218" s="35"/>
      <c r="B218" s="36"/>
      <c r="C218" s="228" t="s">
        <v>600</v>
      </c>
      <c r="D218" s="228" t="s">
        <v>225</v>
      </c>
      <c r="E218" s="229" t="s">
        <v>3245</v>
      </c>
      <c r="F218" s="230" t="s">
        <v>3246</v>
      </c>
      <c r="G218" s="231" t="s">
        <v>321</v>
      </c>
      <c r="H218" s="232">
        <v>5</v>
      </c>
      <c r="I218" s="233"/>
      <c r="J218" s="234">
        <f>ROUND(I218*H218,2)</f>
        <v>0</v>
      </c>
      <c r="K218" s="230" t="s">
        <v>1</v>
      </c>
      <c r="L218" s="235"/>
      <c r="M218" s="236" t="s">
        <v>1</v>
      </c>
      <c r="N218" s="237" t="s">
        <v>42</v>
      </c>
      <c r="O218" s="88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297</v>
      </c>
      <c r="AT218" s="226" t="s">
        <v>225</v>
      </c>
      <c r="AU218" s="226" t="s">
        <v>87</v>
      </c>
      <c r="AY218" s="14" t="s">
        <v>167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85</v>
      </c>
      <c r="BK218" s="227">
        <f>ROUND(I218*H218,2)</f>
        <v>0</v>
      </c>
      <c r="BL218" s="14" t="s">
        <v>233</v>
      </c>
      <c r="BM218" s="226" t="s">
        <v>3247</v>
      </c>
    </row>
    <row r="219" s="2" customFormat="1" ht="14.4" customHeight="1">
      <c r="A219" s="35"/>
      <c r="B219" s="36"/>
      <c r="C219" s="215" t="s">
        <v>612</v>
      </c>
      <c r="D219" s="215" t="s">
        <v>169</v>
      </c>
      <c r="E219" s="216" t="s">
        <v>3248</v>
      </c>
      <c r="F219" s="217" t="s">
        <v>3249</v>
      </c>
      <c r="G219" s="218" t="s">
        <v>321</v>
      </c>
      <c r="H219" s="219">
        <v>3</v>
      </c>
      <c r="I219" s="220"/>
      <c r="J219" s="221">
        <f>ROUND(I219*H219,2)</f>
        <v>0</v>
      </c>
      <c r="K219" s="217" t="s">
        <v>173</v>
      </c>
      <c r="L219" s="41"/>
      <c r="M219" s="222" t="s">
        <v>1</v>
      </c>
      <c r="N219" s="223" t="s">
        <v>42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233</v>
      </c>
      <c r="AT219" s="226" t="s">
        <v>169</v>
      </c>
      <c r="AU219" s="226" t="s">
        <v>87</v>
      </c>
      <c r="AY219" s="14" t="s">
        <v>167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85</v>
      </c>
      <c r="BK219" s="227">
        <f>ROUND(I219*H219,2)</f>
        <v>0</v>
      </c>
      <c r="BL219" s="14" t="s">
        <v>233</v>
      </c>
      <c r="BM219" s="226" t="s">
        <v>3250</v>
      </c>
    </row>
    <row r="220" s="2" customFormat="1" ht="19.8" customHeight="1">
      <c r="A220" s="35"/>
      <c r="B220" s="36"/>
      <c r="C220" s="228" t="s">
        <v>616</v>
      </c>
      <c r="D220" s="228" t="s">
        <v>225</v>
      </c>
      <c r="E220" s="229" t="s">
        <v>3251</v>
      </c>
      <c r="F220" s="230" t="s">
        <v>3252</v>
      </c>
      <c r="G220" s="231" t="s">
        <v>321</v>
      </c>
      <c r="H220" s="232">
        <v>3</v>
      </c>
      <c r="I220" s="233"/>
      <c r="J220" s="234">
        <f>ROUND(I220*H220,2)</f>
        <v>0</v>
      </c>
      <c r="K220" s="230" t="s">
        <v>1</v>
      </c>
      <c r="L220" s="235"/>
      <c r="M220" s="236" t="s">
        <v>1</v>
      </c>
      <c r="N220" s="237" t="s">
        <v>42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297</v>
      </c>
      <c r="AT220" s="226" t="s">
        <v>225</v>
      </c>
      <c r="AU220" s="226" t="s">
        <v>87</v>
      </c>
      <c r="AY220" s="14" t="s">
        <v>167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85</v>
      </c>
      <c r="BK220" s="227">
        <f>ROUND(I220*H220,2)</f>
        <v>0</v>
      </c>
      <c r="BL220" s="14" t="s">
        <v>233</v>
      </c>
      <c r="BM220" s="226" t="s">
        <v>3253</v>
      </c>
    </row>
    <row r="221" s="2" customFormat="1" ht="14.4" customHeight="1">
      <c r="A221" s="35"/>
      <c r="B221" s="36"/>
      <c r="C221" s="215" t="s">
        <v>620</v>
      </c>
      <c r="D221" s="215" t="s">
        <v>169</v>
      </c>
      <c r="E221" s="216" t="s">
        <v>3254</v>
      </c>
      <c r="F221" s="217" t="s">
        <v>3255</v>
      </c>
      <c r="G221" s="218" t="s">
        <v>321</v>
      </c>
      <c r="H221" s="219">
        <v>10</v>
      </c>
      <c r="I221" s="220"/>
      <c r="J221" s="221">
        <f>ROUND(I221*H221,2)</f>
        <v>0</v>
      </c>
      <c r="K221" s="217" t="s">
        <v>173</v>
      </c>
      <c r="L221" s="41"/>
      <c r="M221" s="222" t="s">
        <v>1</v>
      </c>
      <c r="N221" s="223" t="s">
        <v>42</v>
      </c>
      <c r="O221" s="88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233</v>
      </c>
      <c r="AT221" s="226" t="s">
        <v>169</v>
      </c>
      <c r="AU221" s="226" t="s">
        <v>87</v>
      </c>
      <c r="AY221" s="14" t="s">
        <v>167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85</v>
      </c>
      <c r="BK221" s="227">
        <f>ROUND(I221*H221,2)</f>
        <v>0</v>
      </c>
      <c r="BL221" s="14" t="s">
        <v>233</v>
      </c>
      <c r="BM221" s="226" t="s">
        <v>3256</v>
      </c>
    </row>
    <row r="222" s="2" customFormat="1" ht="14.4" customHeight="1">
      <c r="A222" s="35"/>
      <c r="B222" s="36"/>
      <c r="C222" s="228" t="s">
        <v>624</v>
      </c>
      <c r="D222" s="228" t="s">
        <v>225</v>
      </c>
      <c r="E222" s="229" t="s">
        <v>3257</v>
      </c>
      <c r="F222" s="230" t="s">
        <v>3258</v>
      </c>
      <c r="G222" s="231" t="s">
        <v>321</v>
      </c>
      <c r="H222" s="232">
        <v>7</v>
      </c>
      <c r="I222" s="233"/>
      <c r="J222" s="234">
        <f>ROUND(I222*H222,2)</f>
        <v>0</v>
      </c>
      <c r="K222" s="230" t="s">
        <v>1</v>
      </c>
      <c r="L222" s="235"/>
      <c r="M222" s="236" t="s">
        <v>1</v>
      </c>
      <c r="N222" s="237" t="s">
        <v>42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297</v>
      </c>
      <c r="AT222" s="226" t="s">
        <v>225</v>
      </c>
      <c r="AU222" s="226" t="s">
        <v>87</v>
      </c>
      <c r="AY222" s="14" t="s">
        <v>167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85</v>
      </c>
      <c r="BK222" s="227">
        <f>ROUND(I222*H222,2)</f>
        <v>0</v>
      </c>
      <c r="BL222" s="14" t="s">
        <v>233</v>
      </c>
      <c r="BM222" s="226" t="s">
        <v>3259</v>
      </c>
    </row>
    <row r="223" s="2" customFormat="1" ht="14.4" customHeight="1">
      <c r="A223" s="35"/>
      <c r="B223" s="36"/>
      <c r="C223" s="228" t="s">
        <v>628</v>
      </c>
      <c r="D223" s="228" t="s">
        <v>225</v>
      </c>
      <c r="E223" s="229" t="s">
        <v>3260</v>
      </c>
      <c r="F223" s="230" t="s">
        <v>3261</v>
      </c>
      <c r="G223" s="231" t="s">
        <v>321</v>
      </c>
      <c r="H223" s="232">
        <v>3</v>
      </c>
      <c r="I223" s="233"/>
      <c r="J223" s="234">
        <f>ROUND(I223*H223,2)</f>
        <v>0</v>
      </c>
      <c r="K223" s="230" t="s">
        <v>1</v>
      </c>
      <c r="L223" s="235"/>
      <c r="M223" s="236" t="s">
        <v>1</v>
      </c>
      <c r="N223" s="237" t="s">
        <v>42</v>
      </c>
      <c r="O223" s="88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297</v>
      </c>
      <c r="AT223" s="226" t="s">
        <v>225</v>
      </c>
      <c r="AU223" s="226" t="s">
        <v>87</v>
      </c>
      <c r="AY223" s="14" t="s">
        <v>167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85</v>
      </c>
      <c r="BK223" s="227">
        <f>ROUND(I223*H223,2)</f>
        <v>0</v>
      </c>
      <c r="BL223" s="14" t="s">
        <v>233</v>
      </c>
      <c r="BM223" s="226" t="s">
        <v>3262</v>
      </c>
    </row>
    <row r="224" s="2" customFormat="1" ht="14.4" customHeight="1">
      <c r="A224" s="35"/>
      <c r="B224" s="36"/>
      <c r="C224" s="215" t="s">
        <v>604</v>
      </c>
      <c r="D224" s="215" t="s">
        <v>169</v>
      </c>
      <c r="E224" s="216" t="s">
        <v>3263</v>
      </c>
      <c r="F224" s="217" t="s">
        <v>3264</v>
      </c>
      <c r="G224" s="218" t="s">
        <v>321</v>
      </c>
      <c r="H224" s="219">
        <v>9</v>
      </c>
      <c r="I224" s="220"/>
      <c r="J224" s="221">
        <f>ROUND(I224*H224,2)</f>
        <v>0</v>
      </c>
      <c r="K224" s="217" t="s">
        <v>173</v>
      </c>
      <c r="L224" s="41"/>
      <c r="M224" s="222" t="s">
        <v>1</v>
      </c>
      <c r="N224" s="223" t="s">
        <v>42</v>
      </c>
      <c r="O224" s="88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233</v>
      </c>
      <c r="AT224" s="226" t="s">
        <v>169</v>
      </c>
      <c r="AU224" s="226" t="s">
        <v>87</v>
      </c>
      <c r="AY224" s="14" t="s">
        <v>167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4" t="s">
        <v>85</v>
      </c>
      <c r="BK224" s="227">
        <f>ROUND(I224*H224,2)</f>
        <v>0</v>
      </c>
      <c r="BL224" s="14" t="s">
        <v>233</v>
      </c>
      <c r="BM224" s="226" t="s">
        <v>3265</v>
      </c>
    </row>
    <row r="225" s="2" customFormat="1" ht="14.4" customHeight="1">
      <c r="A225" s="35"/>
      <c r="B225" s="36"/>
      <c r="C225" s="228" t="s">
        <v>608</v>
      </c>
      <c r="D225" s="228" t="s">
        <v>225</v>
      </c>
      <c r="E225" s="229" t="s">
        <v>3266</v>
      </c>
      <c r="F225" s="230" t="s">
        <v>3267</v>
      </c>
      <c r="G225" s="231" t="s">
        <v>321</v>
      </c>
      <c r="H225" s="232">
        <v>9</v>
      </c>
      <c r="I225" s="233"/>
      <c r="J225" s="234">
        <f>ROUND(I225*H225,2)</f>
        <v>0</v>
      </c>
      <c r="K225" s="230" t="s">
        <v>1</v>
      </c>
      <c r="L225" s="235"/>
      <c r="M225" s="236" t="s">
        <v>1</v>
      </c>
      <c r="N225" s="237" t="s">
        <v>42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297</v>
      </c>
      <c r="AT225" s="226" t="s">
        <v>225</v>
      </c>
      <c r="AU225" s="226" t="s">
        <v>87</v>
      </c>
      <c r="AY225" s="14" t="s">
        <v>167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85</v>
      </c>
      <c r="BK225" s="227">
        <f>ROUND(I225*H225,2)</f>
        <v>0</v>
      </c>
      <c r="BL225" s="14" t="s">
        <v>233</v>
      </c>
      <c r="BM225" s="226" t="s">
        <v>3268</v>
      </c>
    </row>
    <row r="226" s="2" customFormat="1" ht="14.4" customHeight="1">
      <c r="A226" s="35"/>
      <c r="B226" s="36"/>
      <c r="C226" s="215" t="s">
        <v>632</v>
      </c>
      <c r="D226" s="215" t="s">
        <v>169</v>
      </c>
      <c r="E226" s="216" t="s">
        <v>3269</v>
      </c>
      <c r="F226" s="217" t="s">
        <v>3270</v>
      </c>
      <c r="G226" s="218" t="s">
        <v>321</v>
      </c>
      <c r="H226" s="219">
        <v>9</v>
      </c>
      <c r="I226" s="220"/>
      <c r="J226" s="221">
        <f>ROUND(I226*H226,2)</f>
        <v>0</v>
      </c>
      <c r="K226" s="217" t="s">
        <v>173</v>
      </c>
      <c r="L226" s="41"/>
      <c r="M226" s="222" t="s">
        <v>1</v>
      </c>
      <c r="N226" s="223" t="s">
        <v>42</v>
      </c>
      <c r="O226" s="88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233</v>
      </c>
      <c r="AT226" s="226" t="s">
        <v>169</v>
      </c>
      <c r="AU226" s="226" t="s">
        <v>87</v>
      </c>
      <c r="AY226" s="14" t="s">
        <v>167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85</v>
      </c>
      <c r="BK226" s="227">
        <f>ROUND(I226*H226,2)</f>
        <v>0</v>
      </c>
      <c r="BL226" s="14" t="s">
        <v>233</v>
      </c>
      <c r="BM226" s="226" t="s">
        <v>3271</v>
      </c>
    </row>
    <row r="227" s="2" customFormat="1" ht="14.4" customHeight="1">
      <c r="A227" s="35"/>
      <c r="B227" s="36"/>
      <c r="C227" s="228" t="s">
        <v>636</v>
      </c>
      <c r="D227" s="228" t="s">
        <v>225</v>
      </c>
      <c r="E227" s="229" t="s">
        <v>3272</v>
      </c>
      <c r="F227" s="230" t="s">
        <v>3273</v>
      </c>
      <c r="G227" s="231" t="s">
        <v>321</v>
      </c>
      <c r="H227" s="232">
        <v>9</v>
      </c>
      <c r="I227" s="233"/>
      <c r="J227" s="234">
        <f>ROUND(I227*H227,2)</f>
        <v>0</v>
      </c>
      <c r="K227" s="230" t="s">
        <v>173</v>
      </c>
      <c r="L227" s="235"/>
      <c r="M227" s="236" t="s">
        <v>1</v>
      </c>
      <c r="N227" s="237" t="s">
        <v>42</v>
      </c>
      <c r="O227" s="88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297</v>
      </c>
      <c r="AT227" s="226" t="s">
        <v>225</v>
      </c>
      <c r="AU227" s="226" t="s">
        <v>87</v>
      </c>
      <c r="AY227" s="14" t="s">
        <v>167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4" t="s">
        <v>85</v>
      </c>
      <c r="BK227" s="227">
        <f>ROUND(I227*H227,2)</f>
        <v>0</v>
      </c>
      <c r="BL227" s="14" t="s">
        <v>233</v>
      </c>
      <c r="BM227" s="226" t="s">
        <v>3274</v>
      </c>
    </row>
    <row r="228" s="2" customFormat="1" ht="14.4" customHeight="1">
      <c r="A228" s="35"/>
      <c r="B228" s="36"/>
      <c r="C228" s="215" t="s">
        <v>640</v>
      </c>
      <c r="D228" s="215" t="s">
        <v>169</v>
      </c>
      <c r="E228" s="216" t="s">
        <v>3275</v>
      </c>
      <c r="F228" s="217" t="s">
        <v>3276</v>
      </c>
      <c r="G228" s="218" t="s">
        <v>321</v>
      </c>
      <c r="H228" s="219">
        <v>5</v>
      </c>
      <c r="I228" s="220"/>
      <c r="J228" s="221">
        <f>ROUND(I228*H228,2)</f>
        <v>0</v>
      </c>
      <c r="K228" s="217" t="s">
        <v>173</v>
      </c>
      <c r="L228" s="41"/>
      <c r="M228" s="222" t="s">
        <v>1</v>
      </c>
      <c r="N228" s="223" t="s">
        <v>42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233</v>
      </c>
      <c r="AT228" s="226" t="s">
        <v>169</v>
      </c>
      <c r="AU228" s="226" t="s">
        <v>87</v>
      </c>
      <c r="AY228" s="14" t="s">
        <v>167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85</v>
      </c>
      <c r="BK228" s="227">
        <f>ROUND(I228*H228,2)</f>
        <v>0</v>
      </c>
      <c r="BL228" s="14" t="s">
        <v>233</v>
      </c>
      <c r="BM228" s="226" t="s">
        <v>3277</v>
      </c>
    </row>
    <row r="229" s="2" customFormat="1" ht="14.4" customHeight="1">
      <c r="A229" s="35"/>
      <c r="B229" s="36"/>
      <c r="C229" s="228" t="s">
        <v>644</v>
      </c>
      <c r="D229" s="228" t="s">
        <v>225</v>
      </c>
      <c r="E229" s="229" t="s">
        <v>3278</v>
      </c>
      <c r="F229" s="230" t="s">
        <v>3279</v>
      </c>
      <c r="G229" s="231" t="s">
        <v>321</v>
      </c>
      <c r="H229" s="232">
        <v>5</v>
      </c>
      <c r="I229" s="233"/>
      <c r="J229" s="234">
        <f>ROUND(I229*H229,2)</f>
        <v>0</v>
      </c>
      <c r="K229" s="230" t="s">
        <v>1</v>
      </c>
      <c r="L229" s="235"/>
      <c r="M229" s="236" t="s">
        <v>1</v>
      </c>
      <c r="N229" s="237" t="s">
        <v>42</v>
      </c>
      <c r="O229" s="88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297</v>
      </c>
      <c r="AT229" s="226" t="s">
        <v>225</v>
      </c>
      <c r="AU229" s="226" t="s">
        <v>87</v>
      </c>
      <c r="AY229" s="14" t="s">
        <v>167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4" t="s">
        <v>85</v>
      </c>
      <c r="BK229" s="227">
        <f>ROUND(I229*H229,2)</f>
        <v>0</v>
      </c>
      <c r="BL229" s="14" t="s">
        <v>233</v>
      </c>
      <c r="BM229" s="226" t="s">
        <v>3280</v>
      </c>
    </row>
    <row r="230" s="2" customFormat="1" ht="14.4" customHeight="1">
      <c r="A230" s="35"/>
      <c r="B230" s="36"/>
      <c r="C230" s="228" t="s">
        <v>648</v>
      </c>
      <c r="D230" s="228" t="s">
        <v>225</v>
      </c>
      <c r="E230" s="229" t="s">
        <v>3281</v>
      </c>
      <c r="F230" s="230" t="s">
        <v>3282</v>
      </c>
      <c r="G230" s="231" t="s">
        <v>321</v>
      </c>
      <c r="H230" s="232">
        <v>5</v>
      </c>
      <c r="I230" s="233"/>
      <c r="J230" s="234">
        <f>ROUND(I230*H230,2)</f>
        <v>0</v>
      </c>
      <c r="K230" s="230" t="s">
        <v>1</v>
      </c>
      <c r="L230" s="235"/>
      <c r="M230" s="236" t="s">
        <v>1</v>
      </c>
      <c r="N230" s="237" t="s">
        <v>42</v>
      </c>
      <c r="O230" s="88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297</v>
      </c>
      <c r="AT230" s="226" t="s">
        <v>225</v>
      </c>
      <c r="AU230" s="226" t="s">
        <v>87</v>
      </c>
      <c r="AY230" s="14" t="s">
        <v>167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85</v>
      </c>
      <c r="BK230" s="227">
        <f>ROUND(I230*H230,2)</f>
        <v>0</v>
      </c>
      <c r="BL230" s="14" t="s">
        <v>233</v>
      </c>
      <c r="BM230" s="226" t="s">
        <v>3283</v>
      </c>
    </row>
    <row r="231" s="2" customFormat="1" ht="14.4" customHeight="1">
      <c r="A231" s="35"/>
      <c r="B231" s="36"/>
      <c r="C231" s="228" t="s">
        <v>652</v>
      </c>
      <c r="D231" s="228" t="s">
        <v>225</v>
      </c>
      <c r="E231" s="229" t="s">
        <v>3284</v>
      </c>
      <c r="F231" s="230" t="s">
        <v>3285</v>
      </c>
      <c r="G231" s="231" t="s">
        <v>321</v>
      </c>
      <c r="H231" s="232">
        <v>5</v>
      </c>
      <c r="I231" s="233"/>
      <c r="J231" s="234">
        <f>ROUND(I231*H231,2)</f>
        <v>0</v>
      </c>
      <c r="K231" s="230" t="s">
        <v>1</v>
      </c>
      <c r="L231" s="235"/>
      <c r="M231" s="236" t="s">
        <v>1</v>
      </c>
      <c r="N231" s="237" t="s">
        <v>42</v>
      </c>
      <c r="O231" s="88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297</v>
      </c>
      <c r="AT231" s="226" t="s">
        <v>225</v>
      </c>
      <c r="AU231" s="226" t="s">
        <v>87</v>
      </c>
      <c r="AY231" s="14" t="s">
        <v>167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85</v>
      </c>
      <c r="BK231" s="227">
        <f>ROUND(I231*H231,2)</f>
        <v>0</v>
      </c>
      <c r="BL231" s="14" t="s">
        <v>233</v>
      </c>
      <c r="BM231" s="226" t="s">
        <v>3286</v>
      </c>
    </row>
    <row r="232" s="2" customFormat="1" ht="14.4" customHeight="1">
      <c r="A232" s="35"/>
      <c r="B232" s="36"/>
      <c r="C232" s="215" t="s">
        <v>553</v>
      </c>
      <c r="D232" s="215" t="s">
        <v>169</v>
      </c>
      <c r="E232" s="216" t="s">
        <v>3287</v>
      </c>
      <c r="F232" s="217" t="s">
        <v>3288</v>
      </c>
      <c r="G232" s="218" t="s">
        <v>321</v>
      </c>
      <c r="H232" s="219">
        <v>6</v>
      </c>
      <c r="I232" s="220"/>
      <c r="J232" s="221">
        <f>ROUND(I232*H232,2)</f>
        <v>0</v>
      </c>
      <c r="K232" s="217" t="s">
        <v>173</v>
      </c>
      <c r="L232" s="41"/>
      <c r="M232" s="222" t="s">
        <v>1</v>
      </c>
      <c r="N232" s="223" t="s">
        <v>42</v>
      </c>
      <c r="O232" s="88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233</v>
      </c>
      <c r="AT232" s="226" t="s">
        <v>169</v>
      </c>
      <c r="AU232" s="226" t="s">
        <v>87</v>
      </c>
      <c r="AY232" s="14" t="s">
        <v>167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4" t="s">
        <v>85</v>
      </c>
      <c r="BK232" s="227">
        <f>ROUND(I232*H232,2)</f>
        <v>0</v>
      </c>
      <c r="BL232" s="14" t="s">
        <v>233</v>
      </c>
      <c r="BM232" s="226" t="s">
        <v>3289</v>
      </c>
    </row>
    <row r="233" s="2" customFormat="1" ht="14.4" customHeight="1">
      <c r="A233" s="35"/>
      <c r="B233" s="36"/>
      <c r="C233" s="228" t="s">
        <v>557</v>
      </c>
      <c r="D233" s="228" t="s">
        <v>225</v>
      </c>
      <c r="E233" s="229" t="s">
        <v>3290</v>
      </c>
      <c r="F233" s="230" t="s">
        <v>3291</v>
      </c>
      <c r="G233" s="231" t="s">
        <v>321</v>
      </c>
      <c r="H233" s="232">
        <v>6</v>
      </c>
      <c r="I233" s="233"/>
      <c r="J233" s="234">
        <f>ROUND(I233*H233,2)</f>
        <v>0</v>
      </c>
      <c r="K233" s="230" t="s">
        <v>1</v>
      </c>
      <c r="L233" s="235"/>
      <c r="M233" s="236" t="s">
        <v>1</v>
      </c>
      <c r="N233" s="237" t="s">
        <v>42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297</v>
      </c>
      <c r="AT233" s="226" t="s">
        <v>225</v>
      </c>
      <c r="AU233" s="226" t="s">
        <v>87</v>
      </c>
      <c r="AY233" s="14" t="s">
        <v>167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85</v>
      </c>
      <c r="BK233" s="227">
        <f>ROUND(I233*H233,2)</f>
        <v>0</v>
      </c>
      <c r="BL233" s="14" t="s">
        <v>233</v>
      </c>
      <c r="BM233" s="226" t="s">
        <v>3292</v>
      </c>
    </row>
    <row r="234" s="2" customFormat="1" ht="14.4" customHeight="1">
      <c r="A234" s="35"/>
      <c r="B234" s="36"/>
      <c r="C234" s="215" t="s">
        <v>656</v>
      </c>
      <c r="D234" s="215" t="s">
        <v>169</v>
      </c>
      <c r="E234" s="216" t="s">
        <v>3293</v>
      </c>
      <c r="F234" s="217" t="s">
        <v>3294</v>
      </c>
      <c r="G234" s="218" t="s">
        <v>321</v>
      </c>
      <c r="H234" s="219">
        <v>1</v>
      </c>
      <c r="I234" s="220"/>
      <c r="J234" s="221">
        <f>ROUND(I234*H234,2)</f>
        <v>0</v>
      </c>
      <c r="K234" s="217" t="s">
        <v>173</v>
      </c>
      <c r="L234" s="41"/>
      <c r="M234" s="222" t="s">
        <v>1</v>
      </c>
      <c r="N234" s="223" t="s">
        <v>42</v>
      </c>
      <c r="O234" s="88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233</v>
      </c>
      <c r="AT234" s="226" t="s">
        <v>169</v>
      </c>
      <c r="AU234" s="226" t="s">
        <v>87</v>
      </c>
      <c r="AY234" s="14" t="s">
        <v>167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85</v>
      </c>
      <c r="BK234" s="227">
        <f>ROUND(I234*H234,2)</f>
        <v>0</v>
      </c>
      <c r="BL234" s="14" t="s">
        <v>233</v>
      </c>
      <c r="BM234" s="226" t="s">
        <v>3295</v>
      </c>
    </row>
    <row r="235" s="2" customFormat="1" ht="14.4" customHeight="1">
      <c r="A235" s="35"/>
      <c r="B235" s="36"/>
      <c r="C235" s="215" t="s">
        <v>188</v>
      </c>
      <c r="D235" s="215" t="s">
        <v>169</v>
      </c>
      <c r="E235" s="216" t="s">
        <v>3296</v>
      </c>
      <c r="F235" s="217" t="s">
        <v>3297</v>
      </c>
      <c r="G235" s="218" t="s">
        <v>178</v>
      </c>
      <c r="H235" s="219">
        <v>105</v>
      </c>
      <c r="I235" s="220"/>
      <c r="J235" s="221">
        <f>ROUND(I235*H235,2)</f>
        <v>0</v>
      </c>
      <c r="K235" s="217" t="s">
        <v>173</v>
      </c>
      <c r="L235" s="41"/>
      <c r="M235" s="222" t="s">
        <v>1</v>
      </c>
      <c r="N235" s="223" t="s">
        <v>42</v>
      </c>
      <c r="O235" s="88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233</v>
      </c>
      <c r="AT235" s="226" t="s">
        <v>169</v>
      </c>
      <c r="AU235" s="226" t="s">
        <v>87</v>
      </c>
      <c r="AY235" s="14" t="s">
        <v>167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85</v>
      </c>
      <c r="BK235" s="227">
        <f>ROUND(I235*H235,2)</f>
        <v>0</v>
      </c>
      <c r="BL235" s="14" t="s">
        <v>233</v>
      </c>
      <c r="BM235" s="226" t="s">
        <v>3298</v>
      </c>
    </row>
    <row r="236" s="2" customFormat="1" ht="14.4" customHeight="1">
      <c r="A236" s="35"/>
      <c r="B236" s="36"/>
      <c r="C236" s="228" t="s">
        <v>192</v>
      </c>
      <c r="D236" s="228" t="s">
        <v>225</v>
      </c>
      <c r="E236" s="229" t="s">
        <v>3299</v>
      </c>
      <c r="F236" s="230" t="s">
        <v>3300</v>
      </c>
      <c r="G236" s="231" t="s">
        <v>178</v>
      </c>
      <c r="H236" s="232">
        <v>15</v>
      </c>
      <c r="I236" s="233"/>
      <c r="J236" s="234">
        <f>ROUND(I236*H236,2)</f>
        <v>0</v>
      </c>
      <c r="K236" s="230" t="s">
        <v>1</v>
      </c>
      <c r="L236" s="235"/>
      <c r="M236" s="236" t="s">
        <v>1</v>
      </c>
      <c r="N236" s="237" t="s">
        <v>42</v>
      </c>
      <c r="O236" s="88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297</v>
      </c>
      <c r="AT236" s="226" t="s">
        <v>225</v>
      </c>
      <c r="AU236" s="226" t="s">
        <v>87</v>
      </c>
      <c r="AY236" s="14" t="s">
        <v>167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4" t="s">
        <v>85</v>
      </c>
      <c r="BK236" s="227">
        <f>ROUND(I236*H236,2)</f>
        <v>0</v>
      </c>
      <c r="BL236" s="14" t="s">
        <v>233</v>
      </c>
      <c r="BM236" s="226" t="s">
        <v>3301</v>
      </c>
    </row>
    <row r="237" s="2" customFormat="1" ht="14.4" customHeight="1">
      <c r="A237" s="35"/>
      <c r="B237" s="36"/>
      <c r="C237" s="228" t="s">
        <v>196</v>
      </c>
      <c r="D237" s="228" t="s">
        <v>225</v>
      </c>
      <c r="E237" s="229" t="s">
        <v>3302</v>
      </c>
      <c r="F237" s="230" t="s">
        <v>3303</v>
      </c>
      <c r="G237" s="231" t="s">
        <v>178</v>
      </c>
      <c r="H237" s="232">
        <v>90</v>
      </c>
      <c r="I237" s="233"/>
      <c r="J237" s="234">
        <f>ROUND(I237*H237,2)</f>
        <v>0</v>
      </c>
      <c r="K237" s="230" t="s">
        <v>1</v>
      </c>
      <c r="L237" s="235"/>
      <c r="M237" s="236" t="s">
        <v>1</v>
      </c>
      <c r="N237" s="237" t="s">
        <v>42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297</v>
      </c>
      <c r="AT237" s="226" t="s">
        <v>225</v>
      </c>
      <c r="AU237" s="226" t="s">
        <v>87</v>
      </c>
      <c r="AY237" s="14" t="s">
        <v>167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85</v>
      </c>
      <c r="BK237" s="227">
        <f>ROUND(I237*H237,2)</f>
        <v>0</v>
      </c>
      <c r="BL237" s="14" t="s">
        <v>233</v>
      </c>
      <c r="BM237" s="226" t="s">
        <v>3304</v>
      </c>
    </row>
    <row r="238" s="2" customFormat="1" ht="14.4" customHeight="1">
      <c r="A238" s="35"/>
      <c r="B238" s="36"/>
      <c r="C238" s="228" t="s">
        <v>200</v>
      </c>
      <c r="D238" s="228" t="s">
        <v>225</v>
      </c>
      <c r="E238" s="229" t="s">
        <v>3305</v>
      </c>
      <c r="F238" s="230" t="s">
        <v>3306</v>
      </c>
      <c r="G238" s="231" t="s">
        <v>321</v>
      </c>
      <c r="H238" s="232">
        <v>105</v>
      </c>
      <c r="I238" s="233"/>
      <c r="J238" s="234">
        <f>ROUND(I238*H238,2)</f>
        <v>0</v>
      </c>
      <c r="K238" s="230" t="s">
        <v>1</v>
      </c>
      <c r="L238" s="235"/>
      <c r="M238" s="236" t="s">
        <v>1</v>
      </c>
      <c r="N238" s="237" t="s">
        <v>42</v>
      </c>
      <c r="O238" s="88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6" t="s">
        <v>297</v>
      </c>
      <c r="AT238" s="226" t="s">
        <v>225</v>
      </c>
      <c r="AU238" s="226" t="s">
        <v>87</v>
      </c>
      <c r="AY238" s="14" t="s">
        <v>167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4" t="s">
        <v>85</v>
      </c>
      <c r="BK238" s="227">
        <f>ROUND(I238*H238,2)</f>
        <v>0</v>
      </c>
      <c r="BL238" s="14" t="s">
        <v>233</v>
      </c>
      <c r="BM238" s="226" t="s">
        <v>3307</v>
      </c>
    </row>
    <row r="239" s="2" customFormat="1" ht="22.2" customHeight="1">
      <c r="A239" s="35"/>
      <c r="B239" s="36"/>
      <c r="C239" s="215" t="s">
        <v>484</v>
      </c>
      <c r="D239" s="215" t="s">
        <v>169</v>
      </c>
      <c r="E239" s="216" t="s">
        <v>3308</v>
      </c>
      <c r="F239" s="217" t="s">
        <v>3309</v>
      </c>
      <c r="G239" s="218" t="s">
        <v>321</v>
      </c>
      <c r="H239" s="219">
        <v>4</v>
      </c>
      <c r="I239" s="220"/>
      <c r="J239" s="221">
        <f>ROUND(I239*H239,2)</f>
        <v>0</v>
      </c>
      <c r="K239" s="217" t="s">
        <v>173</v>
      </c>
      <c r="L239" s="41"/>
      <c r="M239" s="222" t="s">
        <v>1</v>
      </c>
      <c r="N239" s="223" t="s">
        <v>42</v>
      </c>
      <c r="O239" s="88"/>
      <c r="P239" s="224">
        <f>O239*H239</f>
        <v>0</v>
      </c>
      <c r="Q239" s="224">
        <v>0.001</v>
      </c>
      <c r="R239" s="224">
        <f>Q239*H239</f>
        <v>0.0040000000000000001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233</v>
      </c>
      <c r="AT239" s="226" t="s">
        <v>169</v>
      </c>
      <c r="AU239" s="226" t="s">
        <v>87</v>
      </c>
      <c r="AY239" s="14" t="s">
        <v>167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85</v>
      </c>
      <c r="BK239" s="227">
        <f>ROUND(I239*H239,2)</f>
        <v>0</v>
      </c>
      <c r="BL239" s="14" t="s">
        <v>233</v>
      </c>
      <c r="BM239" s="226" t="s">
        <v>3310</v>
      </c>
    </row>
    <row r="240" s="2" customFormat="1" ht="14.4" customHeight="1">
      <c r="A240" s="35"/>
      <c r="B240" s="36"/>
      <c r="C240" s="215" t="s">
        <v>660</v>
      </c>
      <c r="D240" s="215" t="s">
        <v>169</v>
      </c>
      <c r="E240" s="216" t="s">
        <v>3311</v>
      </c>
      <c r="F240" s="217" t="s">
        <v>3312</v>
      </c>
      <c r="G240" s="218" t="s">
        <v>228</v>
      </c>
      <c r="H240" s="219">
        <v>0.79300000000000004</v>
      </c>
      <c r="I240" s="220"/>
      <c r="J240" s="221">
        <f>ROUND(I240*H240,2)</f>
        <v>0</v>
      </c>
      <c r="K240" s="217" t="s">
        <v>173</v>
      </c>
      <c r="L240" s="41"/>
      <c r="M240" s="222" t="s">
        <v>1</v>
      </c>
      <c r="N240" s="223" t="s">
        <v>42</v>
      </c>
      <c r="O240" s="88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233</v>
      </c>
      <c r="AT240" s="226" t="s">
        <v>169</v>
      </c>
      <c r="AU240" s="226" t="s">
        <v>87</v>
      </c>
      <c r="AY240" s="14" t="s">
        <v>167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85</v>
      </c>
      <c r="BK240" s="227">
        <f>ROUND(I240*H240,2)</f>
        <v>0</v>
      </c>
      <c r="BL240" s="14" t="s">
        <v>233</v>
      </c>
      <c r="BM240" s="226" t="s">
        <v>3313</v>
      </c>
    </row>
    <row r="241" s="12" customFormat="1" ht="25.92" customHeight="1">
      <c r="A241" s="12"/>
      <c r="B241" s="199"/>
      <c r="C241" s="200"/>
      <c r="D241" s="201" t="s">
        <v>76</v>
      </c>
      <c r="E241" s="202" t="s">
        <v>2744</v>
      </c>
      <c r="F241" s="202" t="s">
        <v>2745</v>
      </c>
      <c r="G241" s="200"/>
      <c r="H241" s="200"/>
      <c r="I241" s="203"/>
      <c r="J241" s="204">
        <f>BK241</f>
        <v>0</v>
      </c>
      <c r="K241" s="200"/>
      <c r="L241" s="205"/>
      <c r="M241" s="206"/>
      <c r="N241" s="207"/>
      <c r="O241" s="207"/>
      <c r="P241" s="208">
        <f>SUM(P242:P243)</f>
        <v>0</v>
      </c>
      <c r="Q241" s="207"/>
      <c r="R241" s="208">
        <f>SUM(R242:R243)</f>
        <v>0</v>
      </c>
      <c r="S241" s="207"/>
      <c r="T241" s="209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174</v>
      </c>
      <c r="AT241" s="211" t="s">
        <v>76</v>
      </c>
      <c r="AU241" s="211" t="s">
        <v>77</v>
      </c>
      <c r="AY241" s="210" t="s">
        <v>167</v>
      </c>
      <c r="BK241" s="212">
        <f>SUM(BK242:BK243)</f>
        <v>0</v>
      </c>
    </row>
    <row r="242" s="2" customFormat="1" ht="14.4" customHeight="1">
      <c r="A242" s="35"/>
      <c r="B242" s="36"/>
      <c r="C242" s="215" t="s">
        <v>665</v>
      </c>
      <c r="D242" s="215" t="s">
        <v>169</v>
      </c>
      <c r="E242" s="216" t="s">
        <v>3314</v>
      </c>
      <c r="F242" s="217" t="s">
        <v>3315</v>
      </c>
      <c r="G242" s="218" t="s">
        <v>2314</v>
      </c>
      <c r="H242" s="219">
        <v>5</v>
      </c>
      <c r="I242" s="220"/>
      <c r="J242" s="221">
        <f>ROUND(I242*H242,2)</f>
        <v>0</v>
      </c>
      <c r="K242" s="217" t="s">
        <v>173</v>
      </c>
      <c r="L242" s="41"/>
      <c r="M242" s="222" t="s">
        <v>1</v>
      </c>
      <c r="N242" s="223" t="s">
        <v>42</v>
      </c>
      <c r="O242" s="88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6" t="s">
        <v>2292</v>
      </c>
      <c r="AT242" s="226" t="s">
        <v>169</v>
      </c>
      <c r="AU242" s="226" t="s">
        <v>85</v>
      </c>
      <c r="AY242" s="14" t="s">
        <v>167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4" t="s">
        <v>85</v>
      </c>
      <c r="BK242" s="227">
        <f>ROUND(I242*H242,2)</f>
        <v>0</v>
      </c>
      <c r="BL242" s="14" t="s">
        <v>2292</v>
      </c>
      <c r="BM242" s="226" t="s">
        <v>3316</v>
      </c>
    </row>
    <row r="243" s="2" customFormat="1" ht="14.4" customHeight="1">
      <c r="A243" s="35"/>
      <c r="B243" s="36"/>
      <c r="C243" s="215" t="s">
        <v>669</v>
      </c>
      <c r="D243" s="215" t="s">
        <v>169</v>
      </c>
      <c r="E243" s="216" t="s">
        <v>3317</v>
      </c>
      <c r="F243" s="217" t="s">
        <v>3318</v>
      </c>
      <c r="G243" s="218" t="s">
        <v>2314</v>
      </c>
      <c r="H243" s="219">
        <v>150</v>
      </c>
      <c r="I243" s="220"/>
      <c r="J243" s="221">
        <f>ROUND(I243*H243,2)</f>
        <v>0</v>
      </c>
      <c r="K243" s="217" t="s">
        <v>173</v>
      </c>
      <c r="L243" s="41"/>
      <c r="M243" s="247" t="s">
        <v>1</v>
      </c>
      <c r="N243" s="248" t="s">
        <v>42</v>
      </c>
      <c r="O243" s="245"/>
      <c r="P243" s="249">
        <f>O243*H243</f>
        <v>0</v>
      </c>
      <c r="Q243" s="249">
        <v>0</v>
      </c>
      <c r="R243" s="249">
        <f>Q243*H243</f>
        <v>0</v>
      </c>
      <c r="S243" s="249">
        <v>0</v>
      </c>
      <c r="T243" s="25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2292</v>
      </c>
      <c r="AT243" s="226" t="s">
        <v>169</v>
      </c>
      <c r="AU243" s="226" t="s">
        <v>85</v>
      </c>
      <c r="AY243" s="14" t="s">
        <v>167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85</v>
      </c>
      <c r="BK243" s="227">
        <f>ROUND(I243*H243,2)</f>
        <v>0</v>
      </c>
      <c r="BL243" s="14" t="s">
        <v>2292</v>
      </c>
      <c r="BM243" s="226" t="s">
        <v>3319</v>
      </c>
    </row>
    <row r="244" s="2" customFormat="1" ht="6.96" customHeight="1">
      <c r="A244" s="35"/>
      <c r="B244" s="63"/>
      <c r="C244" s="64"/>
      <c r="D244" s="64"/>
      <c r="E244" s="64"/>
      <c r="F244" s="64"/>
      <c r="G244" s="64"/>
      <c r="H244" s="64"/>
      <c r="I244" s="64"/>
      <c r="J244" s="64"/>
      <c r="K244" s="64"/>
      <c r="L244" s="41"/>
      <c r="M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</row>
  </sheetData>
  <sheetProtection sheet="1" autoFilter="0" formatColumns="0" formatRows="0" objects="1" scenarios="1" spinCount="100000" saltValue="txv3DrAkw/DHGO1ZhmVvaCu7BNAPP5NnR0ZcCd2I0uvJoT4OFPtfNtdTnPiy0CWQEGNkQCXaTrYlpxXVDXcaSg==" hashValue="G4dPNkdBrL/wfusXEpeSIFj30umr0rVj/Mlbpd0n5uSc89jS6HVRt8qzpkPPCVRRfZcBcGem2Gg3G5OyMISPzQ==" algorithmName="SHA-512" password="CC35"/>
  <autoFilter ref="C118:K24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106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4.4" customHeight="1">
      <c r="B7" s="17"/>
      <c r="E7" s="138" t="str">
        <f>'Rekapitulace stavby'!K6</f>
        <v>Ostrov, škola Májová - nástavba obektu Družiny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5.6" customHeight="1">
      <c r="A9" s="35"/>
      <c r="B9" s="41"/>
      <c r="C9" s="35"/>
      <c r="D9" s="35"/>
      <c r="E9" s="139" t="s">
        <v>3320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26. 1. 2023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8" customHeight="1">
      <c r="A27" s="142"/>
      <c r="B27" s="143"/>
      <c r="C27" s="142"/>
      <c r="D27" s="142"/>
      <c r="E27" s="144" t="s">
        <v>36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ROUND((SUM(BE122:BE240)),  2)</f>
        <v>0</v>
      </c>
      <c r="G33" s="35"/>
      <c r="H33" s="35"/>
      <c r="I33" s="152">
        <v>0.20999999999999999</v>
      </c>
      <c r="J33" s="151">
        <f>ROUND(((SUM(BE122:BE240))*I33),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ROUND((SUM(BF122:BF240)),  2)</f>
        <v>0</v>
      </c>
      <c r="G34" s="35"/>
      <c r="H34" s="35"/>
      <c r="I34" s="152">
        <v>0.14999999999999999</v>
      </c>
      <c r="J34" s="151">
        <f>ROUND(((SUM(BF122:BF240))*I34),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ROUND((SUM(BG122:BG240)),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ROUND((SUM(BH122:BH240)),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ROUND((SUM(BI122:BI240)),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4.4" customHeight="1">
      <c r="A85" s="35"/>
      <c r="B85" s="36"/>
      <c r="C85" s="37"/>
      <c r="D85" s="37"/>
      <c r="E85" s="171" t="str">
        <f>E7</f>
        <v>Ostrov, škola Májová - nástavba obektu Družiny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5.6" customHeight="1">
      <c r="A87" s="35"/>
      <c r="B87" s="36"/>
      <c r="C87" s="37"/>
      <c r="D87" s="37"/>
      <c r="E87" s="73" t="str">
        <f>E9</f>
        <v>D.1.4.5 - Slaboproudé roz...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Ostrov </v>
      </c>
      <c r="G89" s="37"/>
      <c r="H89" s="37"/>
      <c r="I89" s="29" t="s">
        <v>22</v>
      </c>
      <c r="J89" s="76" t="str">
        <f>IF(J12="","",J12)</f>
        <v>26. 1. 2023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6.4" customHeight="1">
      <c r="A91" s="35"/>
      <c r="B91" s="36"/>
      <c r="C91" s="29" t="s">
        <v>24</v>
      </c>
      <c r="D91" s="37"/>
      <c r="E91" s="37"/>
      <c r="F91" s="24" t="str">
        <f>E15</f>
        <v xml:space="preserve">Město Ostrov </v>
      </c>
      <c r="G91" s="37"/>
      <c r="H91" s="37"/>
      <c r="I91" s="29" t="s">
        <v>30</v>
      </c>
      <c r="J91" s="33" t="str">
        <f>E21</f>
        <v xml:space="preserve">DPT projekty, Ing. Jan Dušek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6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110</v>
      </c>
      <c r="D94" s="173"/>
      <c r="E94" s="173"/>
      <c r="F94" s="173"/>
      <c r="G94" s="173"/>
      <c r="H94" s="173"/>
      <c r="I94" s="173"/>
      <c r="J94" s="174" t="s">
        <v>111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112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76"/>
      <c r="C97" s="177"/>
      <c r="D97" s="178" t="s">
        <v>131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136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3321</v>
      </c>
      <c r="E99" s="185"/>
      <c r="F99" s="185"/>
      <c r="G99" s="185"/>
      <c r="H99" s="185"/>
      <c r="I99" s="185"/>
      <c r="J99" s="186">
        <f>J125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3322</v>
      </c>
      <c r="E100" s="185"/>
      <c r="F100" s="185"/>
      <c r="G100" s="185"/>
      <c r="H100" s="185"/>
      <c r="I100" s="185"/>
      <c r="J100" s="186">
        <f>J170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3323</v>
      </c>
      <c r="E101" s="185"/>
      <c r="F101" s="185"/>
      <c r="G101" s="185"/>
      <c r="H101" s="185"/>
      <c r="I101" s="185"/>
      <c r="J101" s="186">
        <f>J214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3324</v>
      </c>
      <c r="E102" s="185"/>
      <c r="F102" s="185"/>
      <c r="G102" s="185"/>
      <c r="H102" s="185"/>
      <c r="I102" s="185"/>
      <c r="J102" s="186">
        <f>J224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152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4.4" customHeight="1">
      <c r="A112" s="35"/>
      <c r="B112" s="36"/>
      <c r="C112" s="37"/>
      <c r="D112" s="37"/>
      <c r="E112" s="171" t="str">
        <f>E7</f>
        <v>Ostrov, škola Májová - nástavba obektu Družiny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107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6" customHeight="1">
      <c r="A114" s="35"/>
      <c r="B114" s="36"/>
      <c r="C114" s="37"/>
      <c r="D114" s="37"/>
      <c r="E114" s="73" t="str">
        <f>E9</f>
        <v>D.1.4.5 - Slaboproudé roz...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Ostrov </v>
      </c>
      <c r="G116" s="37"/>
      <c r="H116" s="37"/>
      <c r="I116" s="29" t="s">
        <v>22</v>
      </c>
      <c r="J116" s="76" t="str">
        <f>IF(J12="","",J12)</f>
        <v>26. 1. 2023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6.4" customHeight="1">
      <c r="A118" s="35"/>
      <c r="B118" s="36"/>
      <c r="C118" s="29" t="s">
        <v>24</v>
      </c>
      <c r="D118" s="37"/>
      <c r="E118" s="37"/>
      <c r="F118" s="24" t="str">
        <f>E15</f>
        <v xml:space="preserve">Město Ostrov </v>
      </c>
      <c r="G118" s="37"/>
      <c r="H118" s="37"/>
      <c r="I118" s="29" t="s">
        <v>30</v>
      </c>
      <c r="J118" s="33" t="str">
        <f>E21</f>
        <v xml:space="preserve">DPT projekty, Ing. Jan Dušek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6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33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153</v>
      </c>
      <c r="D121" s="191" t="s">
        <v>62</v>
      </c>
      <c r="E121" s="191" t="s">
        <v>58</v>
      </c>
      <c r="F121" s="191" t="s">
        <v>59</v>
      </c>
      <c r="G121" s="191" t="s">
        <v>154</v>
      </c>
      <c r="H121" s="191" t="s">
        <v>155</v>
      </c>
      <c r="I121" s="191" t="s">
        <v>156</v>
      </c>
      <c r="J121" s="191" t="s">
        <v>111</v>
      </c>
      <c r="K121" s="192" t="s">
        <v>157</v>
      </c>
      <c r="L121" s="193"/>
      <c r="M121" s="97" t="s">
        <v>1</v>
      </c>
      <c r="N121" s="98" t="s">
        <v>41</v>
      </c>
      <c r="O121" s="98" t="s">
        <v>158</v>
      </c>
      <c r="P121" s="98" t="s">
        <v>159</v>
      </c>
      <c r="Q121" s="98" t="s">
        <v>160</v>
      </c>
      <c r="R121" s="98" t="s">
        <v>161</v>
      </c>
      <c r="S121" s="98" t="s">
        <v>162</v>
      </c>
      <c r="T121" s="99" t="s">
        <v>163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164</v>
      </c>
      <c r="D122" s="37"/>
      <c r="E122" s="37"/>
      <c r="F122" s="37"/>
      <c r="G122" s="37"/>
      <c r="H122" s="37"/>
      <c r="I122" s="37"/>
      <c r="J122" s="194">
        <f>BK122</f>
        <v>0</v>
      </c>
      <c r="K122" s="37"/>
      <c r="L122" s="41"/>
      <c r="M122" s="100"/>
      <c r="N122" s="195"/>
      <c r="O122" s="101"/>
      <c r="P122" s="196">
        <f>P123</f>
        <v>0</v>
      </c>
      <c r="Q122" s="101"/>
      <c r="R122" s="196">
        <f>R123</f>
        <v>1.4616100000000001</v>
      </c>
      <c r="S122" s="101"/>
      <c r="T122" s="197">
        <f>T123</f>
        <v>0.001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76</v>
      </c>
      <c r="AU122" s="14" t="s">
        <v>113</v>
      </c>
      <c r="BK122" s="198">
        <f>BK123</f>
        <v>0</v>
      </c>
    </row>
    <row r="123" s="12" customFormat="1" ht="25.92" customHeight="1">
      <c r="A123" s="12"/>
      <c r="B123" s="199"/>
      <c r="C123" s="200"/>
      <c r="D123" s="201" t="s">
        <v>76</v>
      </c>
      <c r="E123" s="202" t="s">
        <v>947</v>
      </c>
      <c r="F123" s="202" t="s">
        <v>948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P124+P125+P170+P214+P224</f>
        <v>0</v>
      </c>
      <c r="Q123" s="207"/>
      <c r="R123" s="208">
        <f>R124+R125+R170+R214+R224</f>
        <v>1.4616100000000001</v>
      </c>
      <c r="S123" s="207"/>
      <c r="T123" s="209">
        <f>T124+T125+T170+T214+T224</f>
        <v>0.001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87</v>
      </c>
      <c r="AT123" s="211" t="s">
        <v>76</v>
      </c>
      <c r="AU123" s="211" t="s">
        <v>77</v>
      </c>
      <c r="AY123" s="210" t="s">
        <v>167</v>
      </c>
      <c r="BK123" s="212">
        <f>BK124+BK125+BK170+BK214+BK224</f>
        <v>0</v>
      </c>
    </row>
    <row r="124" s="12" customFormat="1" ht="22.8" customHeight="1">
      <c r="A124" s="12"/>
      <c r="B124" s="199"/>
      <c r="C124" s="200"/>
      <c r="D124" s="201" t="s">
        <v>76</v>
      </c>
      <c r="E124" s="213" t="s">
        <v>1160</v>
      </c>
      <c r="F124" s="213" t="s">
        <v>1161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v>0</v>
      </c>
      <c r="Q124" s="207"/>
      <c r="R124" s="208">
        <v>0</v>
      </c>
      <c r="S124" s="207"/>
      <c r="T124" s="209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87</v>
      </c>
      <c r="AT124" s="211" t="s">
        <v>76</v>
      </c>
      <c r="AU124" s="211" t="s">
        <v>85</v>
      </c>
      <c r="AY124" s="210" t="s">
        <v>167</v>
      </c>
      <c r="BK124" s="212">
        <v>0</v>
      </c>
    </row>
    <row r="125" s="12" customFormat="1" ht="22.8" customHeight="1">
      <c r="A125" s="12"/>
      <c r="B125" s="199"/>
      <c r="C125" s="200"/>
      <c r="D125" s="201" t="s">
        <v>76</v>
      </c>
      <c r="E125" s="213" t="s">
        <v>3325</v>
      </c>
      <c r="F125" s="213" t="s">
        <v>3326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SUM(P126:P169)</f>
        <v>0</v>
      </c>
      <c r="Q125" s="207"/>
      <c r="R125" s="208">
        <f>SUM(R126:R169)</f>
        <v>0.01191</v>
      </c>
      <c r="S125" s="207"/>
      <c r="T125" s="209">
        <f>SUM(T126:T169)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85</v>
      </c>
      <c r="AT125" s="211" t="s">
        <v>76</v>
      </c>
      <c r="AU125" s="211" t="s">
        <v>85</v>
      </c>
      <c r="AY125" s="210" t="s">
        <v>167</v>
      </c>
      <c r="BK125" s="212">
        <f>SUM(BK126:BK169)</f>
        <v>0</v>
      </c>
    </row>
    <row r="126" s="2" customFormat="1" ht="19.8" customHeight="1">
      <c r="A126" s="35"/>
      <c r="B126" s="36"/>
      <c r="C126" s="215" t="s">
        <v>85</v>
      </c>
      <c r="D126" s="215" t="s">
        <v>169</v>
      </c>
      <c r="E126" s="216" t="s">
        <v>3327</v>
      </c>
      <c r="F126" s="217" t="s">
        <v>3328</v>
      </c>
      <c r="G126" s="218" t="s">
        <v>321</v>
      </c>
      <c r="H126" s="219">
        <v>1</v>
      </c>
      <c r="I126" s="220"/>
      <c r="J126" s="221">
        <f>ROUND(I126*H126,2)</f>
        <v>0</v>
      </c>
      <c r="K126" s="217" t="s">
        <v>173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174</v>
      </c>
      <c r="AT126" s="226" t="s">
        <v>169</v>
      </c>
      <c r="AU126" s="226" t="s">
        <v>87</v>
      </c>
      <c r="AY126" s="14" t="s">
        <v>167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174</v>
      </c>
      <c r="BM126" s="226" t="s">
        <v>3329</v>
      </c>
    </row>
    <row r="127" s="2" customFormat="1" ht="14.4" customHeight="1">
      <c r="A127" s="35"/>
      <c r="B127" s="36"/>
      <c r="C127" s="228" t="s">
        <v>87</v>
      </c>
      <c r="D127" s="228" t="s">
        <v>225</v>
      </c>
      <c r="E127" s="229" t="s">
        <v>3330</v>
      </c>
      <c r="F127" s="230" t="s">
        <v>3331</v>
      </c>
      <c r="G127" s="231" t="s">
        <v>321</v>
      </c>
      <c r="H127" s="232">
        <v>1</v>
      </c>
      <c r="I127" s="233"/>
      <c r="J127" s="234">
        <f>ROUND(I127*H127,2)</f>
        <v>0</v>
      </c>
      <c r="K127" s="230" t="s">
        <v>1</v>
      </c>
      <c r="L127" s="235"/>
      <c r="M127" s="236" t="s">
        <v>1</v>
      </c>
      <c r="N127" s="237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200</v>
      </c>
      <c r="AT127" s="226" t="s">
        <v>225</v>
      </c>
      <c r="AU127" s="226" t="s">
        <v>87</v>
      </c>
      <c r="AY127" s="14" t="s">
        <v>167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174</v>
      </c>
      <c r="BM127" s="226" t="s">
        <v>3332</v>
      </c>
    </row>
    <row r="128" s="2" customFormat="1" ht="14.4" customHeight="1">
      <c r="A128" s="35"/>
      <c r="B128" s="36"/>
      <c r="C128" s="215" t="s">
        <v>180</v>
      </c>
      <c r="D128" s="215" t="s">
        <v>169</v>
      </c>
      <c r="E128" s="216" t="s">
        <v>3333</v>
      </c>
      <c r="F128" s="217" t="s">
        <v>3334</v>
      </c>
      <c r="G128" s="218" t="s">
        <v>321</v>
      </c>
      <c r="H128" s="219">
        <v>3</v>
      </c>
      <c r="I128" s="220"/>
      <c r="J128" s="221">
        <f>ROUND(I128*H128,2)</f>
        <v>0</v>
      </c>
      <c r="K128" s="217" t="s">
        <v>173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174</v>
      </c>
      <c r="AT128" s="226" t="s">
        <v>169</v>
      </c>
      <c r="AU128" s="226" t="s">
        <v>87</v>
      </c>
      <c r="AY128" s="14" t="s">
        <v>167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174</v>
      </c>
      <c r="BM128" s="226" t="s">
        <v>3335</v>
      </c>
    </row>
    <row r="129" s="2" customFormat="1" ht="14.4" customHeight="1">
      <c r="A129" s="35"/>
      <c r="B129" s="36"/>
      <c r="C129" s="228" t="s">
        <v>174</v>
      </c>
      <c r="D129" s="228" t="s">
        <v>225</v>
      </c>
      <c r="E129" s="229" t="s">
        <v>3336</v>
      </c>
      <c r="F129" s="230" t="s">
        <v>3337</v>
      </c>
      <c r="G129" s="231" t="s">
        <v>321</v>
      </c>
      <c r="H129" s="232">
        <v>2</v>
      </c>
      <c r="I129" s="233"/>
      <c r="J129" s="234">
        <f>ROUND(I129*H129,2)</f>
        <v>0</v>
      </c>
      <c r="K129" s="230" t="s">
        <v>1</v>
      </c>
      <c r="L129" s="235"/>
      <c r="M129" s="236" t="s">
        <v>1</v>
      </c>
      <c r="N129" s="237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200</v>
      </c>
      <c r="AT129" s="226" t="s">
        <v>225</v>
      </c>
      <c r="AU129" s="226" t="s">
        <v>87</v>
      </c>
      <c r="AY129" s="14" t="s">
        <v>167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174</v>
      </c>
      <c r="BM129" s="226" t="s">
        <v>3338</v>
      </c>
    </row>
    <row r="130" s="2" customFormat="1" ht="14.4" customHeight="1">
      <c r="A130" s="35"/>
      <c r="B130" s="36"/>
      <c r="C130" s="228" t="s">
        <v>188</v>
      </c>
      <c r="D130" s="228" t="s">
        <v>225</v>
      </c>
      <c r="E130" s="229" t="s">
        <v>3339</v>
      </c>
      <c r="F130" s="230" t="s">
        <v>3340</v>
      </c>
      <c r="G130" s="231" t="s">
        <v>321</v>
      </c>
      <c r="H130" s="232">
        <v>2</v>
      </c>
      <c r="I130" s="233"/>
      <c r="J130" s="234">
        <f>ROUND(I130*H130,2)</f>
        <v>0</v>
      </c>
      <c r="K130" s="230" t="s">
        <v>1</v>
      </c>
      <c r="L130" s="235"/>
      <c r="M130" s="236" t="s">
        <v>1</v>
      </c>
      <c r="N130" s="237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200</v>
      </c>
      <c r="AT130" s="226" t="s">
        <v>225</v>
      </c>
      <c r="AU130" s="226" t="s">
        <v>87</v>
      </c>
      <c r="AY130" s="14" t="s">
        <v>167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174</v>
      </c>
      <c r="BM130" s="226" t="s">
        <v>3341</v>
      </c>
    </row>
    <row r="131" s="2" customFormat="1" ht="14.4" customHeight="1">
      <c r="A131" s="35"/>
      <c r="B131" s="36"/>
      <c r="C131" s="228" t="s">
        <v>192</v>
      </c>
      <c r="D131" s="228" t="s">
        <v>225</v>
      </c>
      <c r="E131" s="229" t="s">
        <v>3342</v>
      </c>
      <c r="F131" s="230" t="s">
        <v>3343</v>
      </c>
      <c r="G131" s="231" t="s">
        <v>321</v>
      </c>
      <c r="H131" s="232">
        <v>1</v>
      </c>
      <c r="I131" s="233"/>
      <c r="J131" s="234">
        <f>ROUND(I131*H131,2)</f>
        <v>0</v>
      </c>
      <c r="K131" s="230" t="s">
        <v>1</v>
      </c>
      <c r="L131" s="235"/>
      <c r="M131" s="236" t="s">
        <v>1</v>
      </c>
      <c r="N131" s="237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200</v>
      </c>
      <c r="AT131" s="226" t="s">
        <v>225</v>
      </c>
      <c r="AU131" s="226" t="s">
        <v>87</v>
      </c>
      <c r="AY131" s="14" t="s">
        <v>167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174</v>
      </c>
      <c r="BM131" s="226" t="s">
        <v>3344</v>
      </c>
    </row>
    <row r="132" s="2" customFormat="1" ht="14.4" customHeight="1">
      <c r="A132" s="35"/>
      <c r="B132" s="36"/>
      <c r="C132" s="215" t="s">
        <v>196</v>
      </c>
      <c r="D132" s="215" t="s">
        <v>169</v>
      </c>
      <c r="E132" s="216" t="s">
        <v>3345</v>
      </c>
      <c r="F132" s="217" t="s">
        <v>3346</v>
      </c>
      <c r="G132" s="218" t="s">
        <v>321</v>
      </c>
      <c r="H132" s="219">
        <v>4</v>
      </c>
      <c r="I132" s="220"/>
      <c r="J132" s="221">
        <f>ROUND(I132*H132,2)</f>
        <v>0</v>
      </c>
      <c r="K132" s="217" t="s">
        <v>173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174</v>
      </c>
      <c r="AT132" s="226" t="s">
        <v>169</v>
      </c>
      <c r="AU132" s="226" t="s">
        <v>87</v>
      </c>
      <c r="AY132" s="14" t="s">
        <v>167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174</v>
      </c>
      <c r="BM132" s="226" t="s">
        <v>3347</v>
      </c>
    </row>
    <row r="133" s="2" customFormat="1" ht="14.4" customHeight="1">
      <c r="A133" s="35"/>
      <c r="B133" s="36"/>
      <c r="C133" s="228" t="s">
        <v>200</v>
      </c>
      <c r="D133" s="228" t="s">
        <v>225</v>
      </c>
      <c r="E133" s="229" t="s">
        <v>3348</v>
      </c>
      <c r="F133" s="230" t="s">
        <v>3349</v>
      </c>
      <c r="G133" s="231" t="s">
        <v>321</v>
      </c>
      <c r="H133" s="232">
        <v>4</v>
      </c>
      <c r="I133" s="233"/>
      <c r="J133" s="234">
        <f>ROUND(I133*H133,2)</f>
        <v>0</v>
      </c>
      <c r="K133" s="230" t="s">
        <v>1</v>
      </c>
      <c r="L133" s="235"/>
      <c r="M133" s="236" t="s">
        <v>1</v>
      </c>
      <c r="N133" s="237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200</v>
      </c>
      <c r="AT133" s="226" t="s">
        <v>225</v>
      </c>
      <c r="AU133" s="226" t="s">
        <v>87</v>
      </c>
      <c r="AY133" s="14" t="s">
        <v>167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174</v>
      </c>
      <c r="BM133" s="226" t="s">
        <v>3350</v>
      </c>
    </row>
    <row r="134" s="2" customFormat="1" ht="14.4" customHeight="1">
      <c r="A134" s="35"/>
      <c r="B134" s="36"/>
      <c r="C134" s="215" t="s">
        <v>204</v>
      </c>
      <c r="D134" s="215" t="s">
        <v>169</v>
      </c>
      <c r="E134" s="216" t="s">
        <v>3351</v>
      </c>
      <c r="F134" s="217" t="s">
        <v>3352</v>
      </c>
      <c r="G134" s="218" t="s">
        <v>321</v>
      </c>
      <c r="H134" s="219">
        <v>3</v>
      </c>
      <c r="I134" s="220"/>
      <c r="J134" s="221">
        <f>ROUND(I134*H134,2)</f>
        <v>0</v>
      </c>
      <c r="K134" s="217" t="s">
        <v>173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174</v>
      </c>
      <c r="AT134" s="226" t="s">
        <v>169</v>
      </c>
      <c r="AU134" s="226" t="s">
        <v>87</v>
      </c>
      <c r="AY134" s="14" t="s">
        <v>167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174</v>
      </c>
      <c r="BM134" s="226" t="s">
        <v>3353</v>
      </c>
    </row>
    <row r="135" s="2" customFormat="1" ht="14.4" customHeight="1">
      <c r="A135" s="35"/>
      <c r="B135" s="36"/>
      <c r="C135" s="228" t="s">
        <v>208</v>
      </c>
      <c r="D135" s="228" t="s">
        <v>225</v>
      </c>
      <c r="E135" s="229" t="s">
        <v>3354</v>
      </c>
      <c r="F135" s="230" t="s">
        <v>3355</v>
      </c>
      <c r="G135" s="231" t="s">
        <v>321</v>
      </c>
      <c r="H135" s="232">
        <v>3</v>
      </c>
      <c r="I135" s="233"/>
      <c r="J135" s="234">
        <f>ROUND(I135*H135,2)</f>
        <v>0</v>
      </c>
      <c r="K135" s="230" t="s">
        <v>1</v>
      </c>
      <c r="L135" s="235"/>
      <c r="M135" s="236" t="s">
        <v>1</v>
      </c>
      <c r="N135" s="237" t="s">
        <v>42</v>
      </c>
      <c r="O135" s="88"/>
      <c r="P135" s="224">
        <f>O135*H135</f>
        <v>0</v>
      </c>
      <c r="Q135" s="224">
        <v>0.00014999999999999999</v>
      </c>
      <c r="R135" s="224">
        <f>Q135*H135</f>
        <v>0.00044999999999999999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200</v>
      </c>
      <c r="AT135" s="226" t="s">
        <v>225</v>
      </c>
      <c r="AU135" s="226" t="s">
        <v>87</v>
      </c>
      <c r="AY135" s="14" t="s">
        <v>167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174</v>
      </c>
      <c r="BM135" s="226" t="s">
        <v>3356</v>
      </c>
    </row>
    <row r="136" s="2" customFormat="1" ht="14.4" customHeight="1">
      <c r="A136" s="35"/>
      <c r="B136" s="36"/>
      <c r="C136" s="215" t="s">
        <v>212</v>
      </c>
      <c r="D136" s="215" t="s">
        <v>169</v>
      </c>
      <c r="E136" s="216" t="s">
        <v>3357</v>
      </c>
      <c r="F136" s="217" t="s">
        <v>3358</v>
      </c>
      <c r="G136" s="218" t="s">
        <v>321</v>
      </c>
      <c r="H136" s="219">
        <v>2</v>
      </c>
      <c r="I136" s="220"/>
      <c r="J136" s="221">
        <f>ROUND(I136*H136,2)</f>
        <v>0</v>
      </c>
      <c r="K136" s="217" t="s">
        <v>173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174</v>
      </c>
      <c r="AT136" s="226" t="s">
        <v>169</v>
      </c>
      <c r="AU136" s="226" t="s">
        <v>87</v>
      </c>
      <c r="AY136" s="14" t="s">
        <v>167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174</v>
      </c>
      <c r="BM136" s="226" t="s">
        <v>3359</v>
      </c>
    </row>
    <row r="137" s="2" customFormat="1" ht="14.4" customHeight="1">
      <c r="A137" s="35"/>
      <c r="B137" s="36"/>
      <c r="C137" s="228" t="s">
        <v>216</v>
      </c>
      <c r="D137" s="228" t="s">
        <v>225</v>
      </c>
      <c r="E137" s="229" t="s">
        <v>3360</v>
      </c>
      <c r="F137" s="230" t="s">
        <v>3361</v>
      </c>
      <c r="G137" s="231" t="s">
        <v>321</v>
      </c>
      <c r="H137" s="232">
        <v>1</v>
      </c>
      <c r="I137" s="233"/>
      <c r="J137" s="234">
        <f>ROUND(I137*H137,2)</f>
        <v>0</v>
      </c>
      <c r="K137" s="230" t="s">
        <v>1</v>
      </c>
      <c r="L137" s="235"/>
      <c r="M137" s="236" t="s">
        <v>1</v>
      </c>
      <c r="N137" s="237" t="s">
        <v>42</v>
      </c>
      <c r="O137" s="88"/>
      <c r="P137" s="224">
        <f>O137*H137</f>
        <v>0</v>
      </c>
      <c r="Q137" s="224">
        <v>6.9999999999999994E-05</v>
      </c>
      <c r="R137" s="224">
        <f>Q137*H137</f>
        <v>6.9999999999999994E-05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200</v>
      </c>
      <c r="AT137" s="226" t="s">
        <v>225</v>
      </c>
      <c r="AU137" s="226" t="s">
        <v>87</v>
      </c>
      <c r="AY137" s="14" t="s">
        <v>167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174</v>
      </c>
      <c r="BM137" s="226" t="s">
        <v>3362</v>
      </c>
    </row>
    <row r="138" s="2" customFormat="1" ht="14.4" customHeight="1">
      <c r="A138" s="35"/>
      <c r="B138" s="36"/>
      <c r="C138" s="228" t="s">
        <v>220</v>
      </c>
      <c r="D138" s="228" t="s">
        <v>225</v>
      </c>
      <c r="E138" s="229" t="s">
        <v>3363</v>
      </c>
      <c r="F138" s="230" t="s">
        <v>3364</v>
      </c>
      <c r="G138" s="231" t="s">
        <v>321</v>
      </c>
      <c r="H138" s="232">
        <v>5</v>
      </c>
      <c r="I138" s="233"/>
      <c r="J138" s="234">
        <f>ROUND(I138*H138,2)</f>
        <v>0</v>
      </c>
      <c r="K138" s="230" t="s">
        <v>1</v>
      </c>
      <c r="L138" s="235"/>
      <c r="M138" s="236" t="s">
        <v>1</v>
      </c>
      <c r="N138" s="237" t="s">
        <v>42</v>
      </c>
      <c r="O138" s="88"/>
      <c r="P138" s="224">
        <f>O138*H138</f>
        <v>0</v>
      </c>
      <c r="Q138" s="224">
        <v>2.0000000000000002E-05</v>
      </c>
      <c r="R138" s="224">
        <f>Q138*H138</f>
        <v>0.00010000000000000001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200</v>
      </c>
      <c r="AT138" s="226" t="s">
        <v>225</v>
      </c>
      <c r="AU138" s="226" t="s">
        <v>87</v>
      </c>
      <c r="AY138" s="14" t="s">
        <v>167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174</v>
      </c>
      <c r="BM138" s="226" t="s">
        <v>3365</v>
      </c>
    </row>
    <row r="139" s="2" customFormat="1" ht="14.4" customHeight="1">
      <c r="A139" s="35"/>
      <c r="B139" s="36"/>
      <c r="C139" s="215" t="s">
        <v>224</v>
      </c>
      <c r="D139" s="215" t="s">
        <v>169</v>
      </c>
      <c r="E139" s="216" t="s">
        <v>3366</v>
      </c>
      <c r="F139" s="217" t="s">
        <v>3367</v>
      </c>
      <c r="G139" s="218" t="s">
        <v>321</v>
      </c>
      <c r="H139" s="219">
        <v>1</v>
      </c>
      <c r="I139" s="220"/>
      <c r="J139" s="221">
        <f>ROUND(I139*H139,2)</f>
        <v>0</v>
      </c>
      <c r="K139" s="217" t="s">
        <v>173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174</v>
      </c>
      <c r="AT139" s="226" t="s">
        <v>169</v>
      </c>
      <c r="AU139" s="226" t="s">
        <v>87</v>
      </c>
      <c r="AY139" s="14" t="s">
        <v>167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174</v>
      </c>
      <c r="BM139" s="226" t="s">
        <v>3368</v>
      </c>
    </row>
    <row r="140" s="2" customFormat="1" ht="14.4" customHeight="1">
      <c r="A140" s="35"/>
      <c r="B140" s="36"/>
      <c r="C140" s="228" t="s">
        <v>8</v>
      </c>
      <c r="D140" s="228" t="s">
        <v>225</v>
      </c>
      <c r="E140" s="229" t="s">
        <v>3369</v>
      </c>
      <c r="F140" s="230" t="s">
        <v>3370</v>
      </c>
      <c r="G140" s="231" t="s">
        <v>321</v>
      </c>
      <c r="H140" s="232">
        <v>1</v>
      </c>
      <c r="I140" s="233"/>
      <c r="J140" s="234">
        <f>ROUND(I140*H140,2)</f>
        <v>0</v>
      </c>
      <c r="K140" s="230" t="s">
        <v>1</v>
      </c>
      <c r="L140" s="235"/>
      <c r="M140" s="236" t="s">
        <v>1</v>
      </c>
      <c r="N140" s="237" t="s">
        <v>42</v>
      </c>
      <c r="O140" s="88"/>
      <c r="P140" s="224">
        <f>O140*H140</f>
        <v>0</v>
      </c>
      <c r="Q140" s="224">
        <v>8.0000000000000007E-05</v>
      </c>
      <c r="R140" s="224">
        <f>Q140*H140</f>
        <v>8.0000000000000007E-05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200</v>
      </c>
      <c r="AT140" s="226" t="s">
        <v>225</v>
      </c>
      <c r="AU140" s="226" t="s">
        <v>87</v>
      </c>
      <c r="AY140" s="14" t="s">
        <v>167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174</v>
      </c>
      <c r="BM140" s="226" t="s">
        <v>3371</v>
      </c>
    </row>
    <row r="141" s="2" customFormat="1" ht="14.4" customHeight="1">
      <c r="A141" s="35"/>
      <c r="B141" s="36"/>
      <c r="C141" s="215" t="s">
        <v>233</v>
      </c>
      <c r="D141" s="215" t="s">
        <v>169</v>
      </c>
      <c r="E141" s="216" t="s">
        <v>3372</v>
      </c>
      <c r="F141" s="217" t="s">
        <v>3373</v>
      </c>
      <c r="G141" s="218" t="s">
        <v>321</v>
      </c>
      <c r="H141" s="219">
        <v>1</v>
      </c>
      <c r="I141" s="220"/>
      <c r="J141" s="221">
        <f>ROUND(I141*H141,2)</f>
        <v>0</v>
      </c>
      <c r="K141" s="217" t="s">
        <v>173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174</v>
      </c>
      <c r="AT141" s="226" t="s">
        <v>169</v>
      </c>
      <c r="AU141" s="226" t="s">
        <v>87</v>
      </c>
      <c r="AY141" s="14" t="s">
        <v>167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174</v>
      </c>
      <c r="BM141" s="226" t="s">
        <v>3374</v>
      </c>
    </row>
    <row r="142" s="2" customFormat="1" ht="14.4" customHeight="1">
      <c r="A142" s="35"/>
      <c r="B142" s="36"/>
      <c r="C142" s="228" t="s">
        <v>237</v>
      </c>
      <c r="D142" s="228" t="s">
        <v>225</v>
      </c>
      <c r="E142" s="229" t="s">
        <v>3375</v>
      </c>
      <c r="F142" s="230" t="s">
        <v>3376</v>
      </c>
      <c r="G142" s="231" t="s">
        <v>321</v>
      </c>
      <c r="H142" s="232">
        <v>1</v>
      </c>
      <c r="I142" s="233"/>
      <c r="J142" s="234">
        <f>ROUND(I142*H142,2)</f>
        <v>0</v>
      </c>
      <c r="K142" s="230" t="s">
        <v>1</v>
      </c>
      <c r="L142" s="235"/>
      <c r="M142" s="236" t="s">
        <v>1</v>
      </c>
      <c r="N142" s="237" t="s">
        <v>42</v>
      </c>
      <c r="O142" s="88"/>
      <c r="P142" s="224">
        <f>O142*H142</f>
        <v>0</v>
      </c>
      <c r="Q142" s="224">
        <v>0.00029999999999999997</v>
      </c>
      <c r="R142" s="224">
        <f>Q142*H142</f>
        <v>0.00029999999999999997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200</v>
      </c>
      <c r="AT142" s="226" t="s">
        <v>225</v>
      </c>
      <c r="AU142" s="226" t="s">
        <v>87</v>
      </c>
      <c r="AY142" s="14" t="s">
        <v>167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174</v>
      </c>
      <c r="BM142" s="226" t="s">
        <v>3377</v>
      </c>
    </row>
    <row r="143" s="2" customFormat="1" ht="14.4" customHeight="1">
      <c r="A143" s="35"/>
      <c r="B143" s="36"/>
      <c r="C143" s="215" t="s">
        <v>241</v>
      </c>
      <c r="D143" s="215" t="s">
        <v>169</v>
      </c>
      <c r="E143" s="216" t="s">
        <v>3378</v>
      </c>
      <c r="F143" s="217" t="s">
        <v>3379</v>
      </c>
      <c r="G143" s="218" t="s">
        <v>321</v>
      </c>
      <c r="H143" s="219">
        <v>14</v>
      </c>
      <c r="I143" s="220"/>
      <c r="J143" s="221">
        <f>ROUND(I143*H143,2)</f>
        <v>0</v>
      </c>
      <c r="K143" s="217" t="s">
        <v>173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174</v>
      </c>
      <c r="AT143" s="226" t="s">
        <v>169</v>
      </c>
      <c r="AU143" s="226" t="s">
        <v>87</v>
      </c>
      <c r="AY143" s="14" t="s">
        <v>167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174</v>
      </c>
      <c r="BM143" s="226" t="s">
        <v>3380</v>
      </c>
    </row>
    <row r="144" s="2" customFormat="1" ht="14.4" customHeight="1">
      <c r="A144" s="35"/>
      <c r="B144" s="36"/>
      <c r="C144" s="215" t="s">
        <v>245</v>
      </c>
      <c r="D144" s="215" t="s">
        <v>169</v>
      </c>
      <c r="E144" s="216" t="s">
        <v>3381</v>
      </c>
      <c r="F144" s="217" t="s">
        <v>3382</v>
      </c>
      <c r="G144" s="218" t="s">
        <v>321</v>
      </c>
      <c r="H144" s="219">
        <v>14</v>
      </c>
      <c r="I144" s="220"/>
      <c r="J144" s="221">
        <f>ROUND(I144*H144,2)</f>
        <v>0</v>
      </c>
      <c r="K144" s="217" t="s">
        <v>173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174</v>
      </c>
      <c r="AT144" s="226" t="s">
        <v>169</v>
      </c>
      <c r="AU144" s="226" t="s">
        <v>87</v>
      </c>
      <c r="AY144" s="14" t="s">
        <v>167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174</v>
      </c>
      <c r="BM144" s="226" t="s">
        <v>3383</v>
      </c>
    </row>
    <row r="145" s="2" customFormat="1" ht="14.4" customHeight="1">
      <c r="A145" s="35"/>
      <c r="B145" s="36"/>
      <c r="C145" s="228" t="s">
        <v>249</v>
      </c>
      <c r="D145" s="228" t="s">
        <v>225</v>
      </c>
      <c r="E145" s="229" t="s">
        <v>3384</v>
      </c>
      <c r="F145" s="230" t="s">
        <v>3385</v>
      </c>
      <c r="G145" s="231" t="s">
        <v>321</v>
      </c>
      <c r="H145" s="232">
        <v>14</v>
      </c>
      <c r="I145" s="233"/>
      <c r="J145" s="234">
        <f>ROUND(I145*H145,2)</f>
        <v>0</v>
      </c>
      <c r="K145" s="230" t="s">
        <v>1</v>
      </c>
      <c r="L145" s="235"/>
      <c r="M145" s="236" t="s">
        <v>1</v>
      </c>
      <c r="N145" s="237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200</v>
      </c>
      <c r="AT145" s="226" t="s">
        <v>225</v>
      </c>
      <c r="AU145" s="226" t="s">
        <v>87</v>
      </c>
      <c r="AY145" s="14" t="s">
        <v>167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174</v>
      </c>
      <c r="BM145" s="226" t="s">
        <v>3386</v>
      </c>
    </row>
    <row r="146" s="2" customFormat="1" ht="14.4" customHeight="1">
      <c r="A146" s="35"/>
      <c r="B146" s="36"/>
      <c r="C146" s="215" t="s">
        <v>7</v>
      </c>
      <c r="D146" s="215" t="s">
        <v>169</v>
      </c>
      <c r="E146" s="216" t="s">
        <v>3387</v>
      </c>
      <c r="F146" s="217" t="s">
        <v>3388</v>
      </c>
      <c r="G146" s="218" t="s">
        <v>321</v>
      </c>
      <c r="H146" s="219">
        <v>1</v>
      </c>
      <c r="I146" s="220"/>
      <c r="J146" s="221">
        <f>ROUND(I146*H146,2)</f>
        <v>0</v>
      </c>
      <c r="K146" s="217" t="s">
        <v>173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174</v>
      </c>
      <c r="AT146" s="226" t="s">
        <v>169</v>
      </c>
      <c r="AU146" s="226" t="s">
        <v>87</v>
      </c>
      <c r="AY146" s="14" t="s">
        <v>167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174</v>
      </c>
      <c r="BM146" s="226" t="s">
        <v>3389</v>
      </c>
    </row>
    <row r="147" s="2" customFormat="1" ht="14.4" customHeight="1">
      <c r="A147" s="35"/>
      <c r="B147" s="36"/>
      <c r="C147" s="228" t="s">
        <v>256</v>
      </c>
      <c r="D147" s="228" t="s">
        <v>225</v>
      </c>
      <c r="E147" s="229" t="s">
        <v>3390</v>
      </c>
      <c r="F147" s="230" t="s">
        <v>3391</v>
      </c>
      <c r="G147" s="231" t="s">
        <v>321</v>
      </c>
      <c r="H147" s="232">
        <v>1</v>
      </c>
      <c r="I147" s="233"/>
      <c r="J147" s="234">
        <f>ROUND(I147*H147,2)</f>
        <v>0</v>
      </c>
      <c r="K147" s="230" t="s">
        <v>1</v>
      </c>
      <c r="L147" s="235"/>
      <c r="M147" s="236" t="s">
        <v>1</v>
      </c>
      <c r="N147" s="237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200</v>
      </c>
      <c r="AT147" s="226" t="s">
        <v>225</v>
      </c>
      <c r="AU147" s="226" t="s">
        <v>87</v>
      </c>
      <c r="AY147" s="14" t="s">
        <v>167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174</v>
      </c>
      <c r="BM147" s="226" t="s">
        <v>3392</v>
      </c>
    </row>
    <row r="148" s="2" customFormat="1" ht="14.4" customHeight="1">
      <c r="A148" s="35"/>
      <c r="B148" s="36"/>
      <c r="C148" s="215" t="s">
        <v>261</v>
      </c>
      <c r="D148" s="215" t="s">
        <v>169</v>
      </c>
      <c r="E148" s="216" t="s">
        <v>3393</v>
      </c>
      <c r="F148" s="217" t="s">
        <v>3394</v>
      </c>
      <c r="G148" s="218" t="s">
        <v>321</v>
      </c>
      <c r="H148" s="219">
        <v>18</v>
      </c>
      <c r="I148" s="220"/>
      <c r="J148" s="221">
        <f>ROUND(I148*H148,2)</f>
        <v>0</v>
      </c>
      <c r="K148" s="217" t="s">
        <v>173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174</v>
      </c>
      <c r="AT148" s="226" t="s">
        <v>169</v>
      </c>
      <c r="AU148" s="226" t="s">
        <v>87</v>
      </c>
      <c r="AY148" s="14" t="s">
        <v>167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174</v>
      </c>
      <c r="BM148" s="226" t="s">
        <v>3395</v>
      </c>
    </row>
    <row r="149" s="2" customFormat="1" ht="14.4" customHeight="1">
      <c r="A149" s="35"/>
      <c r="B149" s="36"/>
      <c r="C149" s="228" t="s">
        <v>265</v>
      </c>
      <c r="D149" s="228" t="s">
        <v>225</v>
      </c>
      <c r="E149" s="229" t="s">
        <v>3396</v>
      </c>
      <c r="F149" s="230" t="s">
        <v>3397</v>
      </c>
      <c r="G149" s="231" t="s">
        <v>321</v>
      </c>
      <c r="H149" s="232">
        <v>18</v>
      </c>
      <c r="I149" s="233"/>
      <c r="J149" s="234">
        <f>ROUND(I149*H149,2)</f>
        <v>0</v>
      </c>
      <c r="K149" s="230" t="s">
        <v>1</v>
      </c>
      <c r="L149" s="235"/>
      <c r="M149" s="236" t="s">
        <v>1</v>
      </c>
      <c r="N149" s="237" t="s">
        <v>42</v>
      </c>
      <c r="O149" s="88"/>
      <c r="P149" s="224">
        <f>O149*H149</f>
        <v>0</v>
      </c>
      <c r="Q149" s="224">
        <v>0.00011</v>
      </c>
      <c r="R149" s="224">
        <f>Q149*H149</f>
        <v>0.00198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200</v>
      </c>
      <c r="AT149" s="226" t="s">
        <v>225</v>
      </c>
      <c r="AU149" s="226" t="s">
        <v>87</v>
      </c>
      <c r="AY149" s="14" t="s">
        <v>167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174</v>
      </c>
      <c r="BM149" s="226" t="s">
        <v>3398</v>
      </c>
    </row>
    <row r="150" s="2" customFormat="1" ht="14.4" customHeight="1">
      <c r="A150" s="35"/>
      <c r="B150" s="36"/>
      <c r="C150" s="215" t="s">
        <v>269</v>
      </c>
      <c r="D150" s="215" t="s">
        <v>169</v>
      </c>
      <c r="E150" s="216" t="s">
        <v>3399</v>
      </c>
      <c r="F150" s="217" t="s">
        <v>3400</v>
      </c>
      <c r="G150" s="218" t="s">
        <v>321</v>
      </c>
      <c r="H150" s="219">
        <v>1</v>
      </c>
      <c r="I150" s="220"/>
      <c r="J150" s="221">
        <f>ROUND(I150*H150,2)</f>
        <v>0</v>
      </c>
      <c r="K150" s="217" t="s">
        <v>173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174</v>
      </c>
      <c r="AT150" s="226" t="s">
        <v>169</v>
      </c>
      <c r="AU150" s="226" t="s">
        <v>87</v>
      </c>
      <c r="AY150" s="14" t="s">
        <v>167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174</v>
      </c>
      <c r="BM150" s="226" t="s">
        <v>3401</v>
      </c>
    </row>
    <row r="151" s="2" customFormat="1" ht="14.4" customHeight="1">
      <c r="A151" s="35"/>
      <c r="B151" s="36"/>
      <c r="C151" s="228" t="s">
        <v>273</v>
      </c>
      <c r="D151" s="228" t="s">
        <v>225</v>
      </c>
      <c r="E151" s="229" t="s">
        <v>3402</v>
      </c>
      <c r="F151" s="230" t="s">
        <v>3403</v>
      </c>
      <c r="G151" s="231" t="s">
        <v>321</v>
      </c>
      <c r="H151" s="232">
        <v>1</v>
      </c>
      <c r="I151" s="233"/>
      <c r="J151" s="234">
        <f>ROUND(I151*H151,2)</f>
        <v>0</v>
      </c>
      <c r="K151" s="230" t="s">
        <v>1</v>
      </c>
      <c r="L151" s="235"/>
      <c r="M151" s="236" t="s">
        <v>1</v>
      </c>
      <c r="N151" s="237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200</v>
      </c>
      <c r="AT151" s="226" t="s">
        <v>225</v>
      </c>
      <c r="AU151" s="226" t="s">
        <v>87</v>
      </c>
      <c r="AY151" s="14" t="s">
        <v>167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174</v>
      </c>
      <c r="BM151" s="226" t="s">
        <v>3404</v>
      </c>
    </row>
    <row r="152" s="2" customFormat="1" ht="14.4" customHeight="1">
      <c r="A152" s="35"/>
      <c r="B152" s="36"/>
      <c r="C152" s="215" t="s">
        <v>277</v>
      </c>
      <c r="D152" s="215" t="s">
        <v>169</v>
      </c>
      <c r="E152" s="216" t="s">
        <v>3405</v>
      </c>
      <c r="F152" s="217" t="s">
        <v>3406</v>
      </c>
      <c r="G152" s="218" t="s">
        <v>321</v>
      </c>
      <c r="H152" s="219">
        <v>4</v>
      </c>
      <c r="I152" s="220"/>
      <c r="J152" s="221">
        <f>ROUND(I152*H152,2)</f>
        <v>0</v>
      </c>
      <c r="K152" s="217" t="s">
        <v>173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174</v>
      </c>
      <c r="AT152" s="226" t="s">
        <v>169</v>
      </c>
      <c r="AU152" s="226" t="s">
        <v>87</v>
      </c>
      <c r="AY152" s="14" t="s">
        <v>167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174</v>
      </c>
      <c r="BM152" s="226" t="s">
        <v>3407</v>
      </c>
    </row>
    <row r="153" s="2" customFormat="1" ht="14.4" customHeight="1">
      <c r="A153" s="35"/>
      <c r="B153" s="36"/>
      <c r="C153" s="228" t="s">
        <v>281</v>
      </c>
      <c r="D153" s="228" t="s">
        <v>225</v>
      </c>
      <c r="E153" s="229" t="s">
        <v>3408</v>
      </c>
      <c r="F153" s="230" t="s">
        <v>3409</v>
      </c>
      <c r="G153" s="231" t="s">
        <v>321</v>
      </c>
      <c r="H153" s="232">
        <v>4</v>
      </c>
      <c r="I153" s="233"/>
      <c r="J153" s="234">
        <f>ROUND(I153*H153,2)</f>
        <v>0</v>
      </c>
      <c r="K153" s="230" t="s">
        <v>1</v>
      </c>
      <c r="L153" s="235"/>
      <c r="M153" s="236" t="s">
        <v>1</v>
      </c>
      <c r="N153" s="237" t="s">
        <v>42</v>
      </c>
      <c r="O153" s="88"/>
      <c r="P153" s="224">
        <f>O153*H153</f>
        <v>0</v>
      </c>
      <c r="Q153" s="224">
        <v>0.00014999999999999999</v>
      </c>
      <c r="R153" s="224">
        <f>Q153*H153</f>
        <v>0.00059999999999999995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200</v>
      </c>
      <c r="AT153" s="226" t="s">
        <v>225</v>
      </c>
      <c r="AU153" s="226" t="s">
        <v>87</v>
      </c>
      <c r="AY153" s="14" t="s">
        <v>167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174</v>
      </c>
      <c r="BM153" s="226" t="s">
        <v>3410</v>
      </c>
    </row>
    <row r="154" s="2" customFormat="1" ht="14.4" customHeight="1">
      <c r="A154" s="35"/>
      <c r="B154" s="36"/>
      <c r="C154" s="215" t="s">
        <v>285</v>
      </c>
      <c r="D154" s="215" t="s">
        <v>169</v>
      </c>
      <c r="E154" s="216" t="s">
        <v>3411</v>
      </c>
      <c r="F154" s="217" t="s">
        <v>3412</v>
      </c>
      <c r="G154" s="218" t="s">
        <v>321</v>
      </c>
      <c r="H154" s="219">
        <v>1</v>
      </c>
      <c r="I154" s="220"/>
      <c r="J154" s="221">
        <f>ROUND(I154*H154,2)</f>
        <v>0</v>
      </c>
      <c r="K154" s="217" t="s">
        <v>173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174</v>
      </c>
      <c r="AT154" s="226" t="s">
        <v>169</v>
      </c>
      <c r="AU154" s="226" t="s">
        <v>87</v>
      </c>
      <c r="AY154" s="14" t="s">
        <v>167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174</v>
      </c>
      <c r="BM154" s="226" t="s">
        <v>3413</v>
      </c>
    </row>
    <row r="155" s="2" customFormat="1" ht="14.4" customHeight="1">
      <c r="A155" s="35"/>
      <c r="B155" s="36"/>
      <c r="C155" s="215" t="s">
        <v>289</v>
      </c>
      <c r="D155" s="215" t="s">
        <v>169</v>
      </c>
      <c r="E155" s="216" t="s">
        <v>3414</v>
      </c>
      <c r="F155" s="217" t="s">
        <v>3415</v>
      </c>
      <c r="G155" s="218" t="s">
        <v>321</v>
      </c>
      <c r="H155" s="219">
        <v>1</v>
      </c>
      <c r="I155" s="220"/>
      <c r="J155" s="221">
        <f>ROUND(I155*H155,2)</f>
        <v>0</v>
      </c>
      <c r="K155" s="217" t="s">
        <v>173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174</v>
      </c>
      <c r="AT155" s="226" t="s">
        <v>169</v>
      </c>
      <c r="AU155" s="226" t="s">
        <v>87</v>
      </c>
      <c r="AY155" s="14" t="s">
        <v>167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174</v>
      </c>
      <c r="BM155" s="226" t="s">
        <v>3416</v>
      </c>
    </row>
    <row r="156" s="2" customFormat="1" ht="14.4" customHeight="1">
      <c r="A156" s="35"/>
      <c r="B156" s="36"/>
      <c r="C156" s="215" t="s">
        <v>293</v>
      </c>
      <c r="D156" s="215" t="s">
        <v>169</v>
      </c>
      <c r="E156" s="216" t="s">
        <v>3417</v>
      </c>
      <c r="F156" s="217" t="s">
        <v>3418</v>
      </c>
      <c r="G156" s="218" t="s">
        <v>321</v>
      </c>
      <c r="H156" s="219">
        <v>1</v>
      </c>
      <c r="I156" s="220"/>
      <c r="J156" s="221">
        <f>ROUND(I156*H156,2)</f>
        <v>0</v>
      </c>
      <c r="K156" s="217" t="s">
        <v>173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174</v>
      </c>
      <c r="AT156" s="226" t="s">
        <v>169</v>
      </c>
      <c r="AU156" s="226" t="s">
        <v>87</v>
      </c>
      <c r="AY156" s="14" t="s">
        <v>167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174</v>
      </c>
      <c r="BM156" s="226" t="s">
        <v>3419</v>
      </c>
    </row>
    <row r="157" s="2" customFormat="1" ht="14.4" customHeight="1">
      <c r="A157" s="35"/>
      <c r="B157" s="36"/>
      <c r="C157" s="215" t="s">
        <v>297</v>
      </c>
      <c r="D157" s="215" t="s">
        <v>169</v>
      </c>
      <c r="E157" s="216" t="s">
        <v>3420</v>
      </c>
      <c r="F157" s="217" t="s">
        <v>3421</v>
      </c>
      <c r="G157" s="218" t="s">
        <v>321</v>
      </c>
      <c r="H157" s="219">
        <v>1</v>
      </c>
      <c r="I157" s="220"/>
      <c r="J157" s="221">
        <f>ROUND(I157*H157,2)</f>
        <v>0</v>
      </c>
      <c r="K157" s="217" t="s">
        <v>173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174</v>
      </c>
      <c r="AT157" s="226" t="s">
        <v>169</v>
      </c>
      <c r="AU157" s="226" t="s">
        <v>87</v>
      </c>
      <c r="AY157" s="14" t="s">
        <v>167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174</v>
      </c>
      <c r="BM157" s="226" t="s">
        <v>3422</v>
      </c>
    </row>
    <row r="158" s="2" customFormat="1" ht="14.4" customHeight="1">
      <c r="A158" s="35"/>
      <c r="B158" s="36"/>
      <c r="C158" s="228" t="s">
        <v>301</v>
      </c>
      <c r="D158" s="228" t="s">
        <v>225</v>
      </c>
      <c r="E158" s="229" t="s">
        <v>3423</v>
      </c>
      <c r="F158" s="230" t="s">
        <v>3424</v>
      </c>
      <c r="G158" s="231" t="s">
        <v>321</v>
      </c>
      <c r="H158" s="232">
        <v>1</v>
      </c>
      <c r="I158" s="233"/>
      <c r="J158" s="234">
        <f>ROUND(I158*H158,2)</f>
        <v>0</v>
      </c>
      <c r="K158" s="230" t="s">
        <v>1</v>
      </c>
      <c r="L158" s="235"/>
      <c r="M158" s="236" t="s">
        <v>1</v>
      </c>
      <c r="N158" s="237" t="s">
        <v>42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200</v>
      </c>
      <c r="AT158" s="226" t="s">
        <v>225</v>
      </c>
      <c r="AU158" s="226" t="s">
        <v>87</v>
      </c>
      <c r="AY158" s="14" t="s">
        <v>167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174</v>
      </c>
      <c r="BM158" s="226" t="s">
        <v>3425</v>
      </c>
    </row>
    <row r="159" s="2" customFormat="1" ht="14.4" customHeight="1">
      <c r="A159" s="35"/>
      <c r="B159" s="36"/>
      <c r="C159" s="215" t="s">
        <v>306</v>
      </c>
      <c r="D159" s="215" t="s">
        <v>169</v>
      </c>
      <c r="E159" s="216" t="s">
        <v>3426</v>
      </c>
      <c r="F159" s="217" t="s">
        <v>3427</v>
      </c>
      <c r="G159" s="218" t="s">
        <v>321</v>
      </c>
      <c r="H159" s="219">
        <v>1</v>
      </c>
      <c r="I159" s="220"/>
      <c r="J159" s="221">
        <f>ROUND(I159*H159,2)</f>
        <v>0</v>
      </c>
      <c r="K159" s="217" t="s">
        <v>173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174</v>
      </c>
      <c r="AT159" s="226" t="s">
        <v>169</v>
      </c>
      <c r="AU159" s="226" t="s">
        <v>87</v>
      </c>
      <c r="AY159" s="14" t="s">
        <v>167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174</v>
      </c>
      <c r="BM159" s="226" t="s">
        <v>3428</v>
      </c>
    </row>
    <row r="160" s="2" customFormat="1" ht="14.4" customHeight="1">
      <c r="A160" s="35"/>
      <c r="B160" s="36"/>
      <c r="C160" s="215" t="s">
        <v>310</v>
      </c>
      <c r="D160" s="215" t="s">
        <v>169</v>
      </c>
      <c r="E160" s="216" t="s">
        <v>3429</v>
      </c>
      <c r="F160" s="217" t="s">
        <v>3430</v>
      </c>
      <c r="G160" s="218" t="s">
        <v>321</v>
      </c>
      <c r="H160" s="219">
        <v>34</v>
      </c>
      <c r="I160" s="220"/>
      <c r="J160" s="221">
        <f>ROUND(I160*H160,2)</f>
        <v>0</v>
      </c>
      <c r="K160" s="217" t="s">
        <v>173</v>
      </c>
      <c r="L160" s="41"/>
      <c r="M160" s="222" t="s">
        <v>1</v>
      </c>
      <c r="N160" s="223" t="s">
        <v>42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174</v>
      </c>
      <c r="AT160" s="226" t="s">
        <v>169</v>
      </c>
      <c r="AU160" s="226" t="s">
        <v>87</v>
      </c>
      <c r="AY160" s="14" t="s">
        <v>167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174</v>
      </c>
      <c r="BM160" s="226" t="s">
        <v>3431</v>
      </c>
    </row>
    <row r="161" s="2" customFormat="1" ht="14.4" customHeight="1">
      <c r="A161" s="35"/>
      <c r="B161" s="36"/>
      <c r="C161" s="215" t="s">
        <v>314</v>
      </c>
      <c r="D161" s="215" t="s">
        <v>169</v>
      </c>
      <c r="E161" s="216" t="s">
        <v>3432</v>
      </c>
      <c r="F161" s="217" t="s">
        <v>3433</v>
      </c>
      <c r="G161" s="218" t="s">
        <v>321</v>
      </c>
      <c r="H161" s="219">
        <v>34</v>
      </c>
      <c r="I161" s="220"/>
      <c r="J161" s="221">
        <f>ROUND(I161*H161,2)</f>
        <v>0</v>
      </c>
      <c r="K161" s="217" t="s">
        <v>173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174</v>
      </c>
      <c r="AT161" s="226" t="s">
        <v>169</v>
      </c>
      <c r="AU161" s="226" t="s">
        <v>87</v>
      </c>
      <c r="AY161" s="14" t="s">
        <v>167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174</v>
      </c>
      <c r="BM161" s="226" t="s">
        <v>3434</v>
      </c>
    </row>
    <row r="162" s="2" customFormat="1" ht="14.4" customHeight="1">
      <c r="A162" s="35"/>
      <c r="B162" s="36"/>
      <c r="C162" s="215" t="s">
        <v>318</v>
      </c>
      <c r="D162" s="215" t="s">
        <v>169</v>
      </c>
      <c r="E162" s="216" t="s">
        <v>3435</v>
      </c>
      <c r="F162" s="217" t="s">
        <v>3436</v>
      </c>
      <c r="G162" s="218" t="s">
        <v>321</v>
      </c>
      <c r="H162" s="219">
        <v>1</v>
      </c>
      <c r="I162" s="220"/>
      <c r="J162" s="221">
        <f>ROUND(I162*H162,2)</f>
        <v>0</v>
      </c>
      <c r="K162" s="217" t="s">
        <v>173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174</v>
      </c>
      <c r="AT162" s="226" t="s">
        <v>169</v>
      </c>
      <c r="AU162" s="226" t="s">
        <v>87</v>
      </c>
      <c r="AY162" s="14" t="s">
        <v>167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174</v>
      </c>
      <c r="BM162" s="226" t="s">
        <v>3437</v>
      </c>
    </row>
    <row r="163" s="2" customFormat="1" ht="14.4" customHeight="1">
      <c r="A163" s="35"/>
      <c r="B163" s="36"/>
      <c r="C163" s="215" t="s">
        <v>323</v>
      </c>
      <c r="D163" s="215" t="s">
        <v>169</v>
      </c>
      <c r="E163" s="216" t="s">
        <v>3438</v>
      </c>
      <c r="F163" s="217" t="s">
        <v>3439</v>
      </c>
      <c r="G163" s="218" t="s">
        <v>321</v>
      </c>
      <c r="H163" s="219">
        <v>1</v>
      </c>
      <c r="I163" s="220"/>
      <c r="J163" s="221">
        <f>ROUND(I163*H163,2)</f>
        <v>0</v>
      </c>
      <c r="K163" s="217" t="s">
        <v>173</v>
      </c>
      <c r="L163" s="41"/>
      <c r="M163" s="222" t="s">
        <v>1</v>
      </c>
      <c r="N163" s="223" t="s">
        <v>42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174</v>
      </c>
      <c r="AT163" s="226" t="s">
        <v>169</v>
      </c>
      <c r="AU163" s="226" t="s">
        <v>87</v>
      </c>
      <c r="AY163" s="14" t="s">
        <v>167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174</v>
      </c>
      <c r="BM163" s="226" t="s">
        <v>3440</v>
      </c>
    </row>
    <row r="164" s="2" customFormat="1" ht="14.4" customHeight="1">
      <c r="A164" s="35"/>
      <c r="B164" s="36"/>
      <c r="C164" s="215" t="s">
        <v>327</v>
      </c>
      <c r="D164" s="215" t="s">
        <v>169</v>
      </c>
      <c r="E164" s="216" t="s">
        <v>3441</v>
      </c>
      <c r="F164" s="217" t="s">
        <v>3442</v>
      </c>
      <c r="G164" s="218" t="s">
        <v>178</v>
      </c>
      <c r="H164" s="219">
        <v>100</v>
      </c>
      <c r="I164" s="220"/>
      <c r="J164" s="221">
        <f>ROUND(I164*H164,2)</f>
        <v>0</v>
      </c>
      <c r="K164" s="217" t="s">
        <v>173</v>
      </c>
      <c r="L164" s="41"/>
      <c r="M164" s="222" t="s">
        <v>1</v>
      </c>
      <c r="N164" s="223" t="s">
        <v>42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174</v>
      </c>
      <c r="AT164" s="226" t="s">
        <v>169</v>
      </c>
      <c r="AU164" s="226" t="s">
        <v>87</v>
      </c>
      <c r="AY164" s="14" t="s">
        <v>167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85</v>
      </c>
      <c r="BK164" s="227">
        <f>ROUND(I164*H164,2)</f>
        <v>0</v>
      </c>
      <c r="BL164" s="14" t="s">
        <v>174</v>
      </c>
      <c r="BM164" s="226" t="s">
        <v>3443</v>
      </c>
    </row>
    <row r="165" s="2" customFormat="1" ht="14.4" customHeight="1">
      <c r="A165" s="35"/>
      <c r="B165" s="36"/>
      <c r="C165" s="228" t="s">
        <v>331</v>
      </c>
      <c r="D165" s="228" t="s">
        <v>225</v>
      </c>
      <c r="E165" s="229" t="s">
        <v>3444</v>
      </c>
      <c r="F165" s="230" t="s">
        <v>3445</v>
      </c>
      <c r="G165" s="231" t="s">
        <v>178</v>
      </c>
      <c r="H165" s="232">
        <v>105</v>
      </c>
      <c r="I165" s="233"/>
      <c r="J165" s="234">
        <f>ROUND(I165*H165,2)</f>
        <v>0</v>
      </c>
      <c r="K165" s="230" t="s">
        <v>173</v>
      </c>
      <c r="L165" s="235"/>
      <c r="M165" s="236" t="s">
        <v>1</v>
      </c>
      <c r="N165" s="237" t="s">
        <v>42</v>
      </c>
      <c r="O165" s="88"/>
      <c r="P165" s="224">
        <f>O165*H165</f>
        <v>0</v>
      </c>
      <c r="Q165" s="224">
        <v>6.9999999999999994E-05</v>
      </c>
      <c r="R165" s="224">
        <f>Q165*H165</f>
        <v>0.0073499999999999998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200</v>
      </c>
      <c r="AT165" s="226" t="s">
        <v>225</v>
      </c>
      <c r="AU165" s="226" t="s">
        <v>87</v>
      </c>
      <c r="AY165" s="14" t="s">
        <v>167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174</v>
      </c>
      <c r="BM165" s="226" t="s">
        <v>3446</v>
      </c>
    </row>
    <row r="166" s="2" customFormat="1" ht="14.4" customHeight="1">
      <c r="A166" s="35"/>
      <c r="B166" s="36"/>
      <c r="C166" s="215" t="s">
        <v>335</v>
      </c>
      <c r="D166" s="215" t="s">
        <v>169</v>
      </c>
      <c r="E166" s="216" t="s">
        <v>3447</v>
      </c>
      <c r="F166" s="217" t="s">
        <v>3448</v>
      </c>
      <c r="G166" s="218" t="s">
        <v>321</v>
      </c>
      <c r="H166" s="219">
        <v>400</v>
      </c>
      <c r="I166" s="220"/>
      <c r="J166" s="221">
        <f>ROUND(I166*H166,2)</f>
        <v>0</v>
      </c>
      <c r="K166" s="217" t="s">
        <v>173</v>
      </c>
      <c r="L166" s="41"/>
      <c r="M166" s="222" t="s">
        <v>1</v>
      </c>
      <c r="N166" s="223" t="s">
        <v>42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174</v>
      </c>
      <c r="AT166" s="226" t="s">
        <v>169</v>
      </c>
      <c r="AU166" s="226" t="s">
        <v>87</v>
      </c>
      <c r="AY166" s="14" t="s">
        <v>167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174</v>
      </c>
      <c r="BM166" s="226" t="s">
        <v>3449</v>
      </c>
    </row>
    <row r="167" s="2" customFormat="1" ht="14.4" customHeight="1">
      <c r="A167" s="35"/>
      <c r="B167" s="36"/>
      <c r="C167" s="228" t="s">
        <v>339</v>
      </c>
      <c r="D167" s="228" t="s">
        <v>225</v>
      </c>
      <c r="E167" s="229" t="s">
        <v>3450</v>
      </c>
      <c r="F167" s="230" t="s">
        <v>3451</v>
      </c>
      <c r="G167" s="231" t="s">
        <v>3452</v>
      </c>
      <c r="H167" s="232">
        <v>0.40000000000000002</v>
      </c>
      <c r="I167" s="233"/>
      <c r="J167" s="234">
        <f>ROUND(I167*H167,2)</f>
        <v>0</v>
      </c>
      <c r="K167" s="230" t="s">
        <v>173</v>
      </c>
      <c r="L167" s="235"/>
      <c r="M167" s="236" t="s">
        <v>1</v>
      </c>
      <c r="N167" s="237" t="s">
        <v>42</v>
      </c>
      <c r="O167" s="88"/>
      <c r="P167" s="224">
        <f>O167*H167</f>
        <v>0</v>
      </c>
      <c r="Q167" s="224">
        <v>0.0024499999999999999</v>
      </c>
      <c r="R167" s="224">
        <f>Q167*H167</f>
        <v>0.00097999999999999997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200</v>
      </c>
      <c r="AT167" s="226" t="s">
        <v>225</v>
      </c>
      <c r="AU167" s="226" t="s">
        <v>87</v>
      </c>
      <c r="AY167" s="14" t="s">
        <v>167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85</v>
      </c>
      <c r="BK167" s="227">
        <f>ROUND(I167*H167,2)</f>
        <v>0</v>
      </c>
      <c r="BL167" s="14" t="s">
        <v>174</v>
      </c>
      <c r="BM167" s="226" t="s">
        <v>3453</v>
      </c>
    </row>
    <row r="168" s="2" customFormat="1" ht="14.4" customHeight="1">
      <c r="A168" s="35"/>
      <c r="B168" s="36"/>
      <c r="C168" s="215" t="s">
        <v>343</v>
      </c>
      <c r="D168" s="215" t="s">
        <v>169</v>
      </c>
      <c r="E168" s="216" t="s">
        <v>3454</v>
      </c>
      <c r="F168" s="217" t="s">
        <v>3455</v>
      </c>
      <c r="G168" s="218" t="s">
        <v>178</v>
      </c>
      <c r="H168" s="219">
        <v>500</v>
      </c>
      <c r="I168" s="220"/>
      <c r="J168" s="221">
        <f>ROUND(I168*H168,2)</f>
        <v>0</v>
      </c>
      <c r="K168" s="217" t="s">
        <v>173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174</v>
      </c>
      <c r="AT168" s="226" t="s">
        <v>169</v>
      </c>
      <c r="AU168" s="226" t="s">
        <v>87</v>
      </c>
      <c r="AY168" s="14" t="s">
        <v>167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174</v>
      </c>
      <c r="BM168" s="226" t="s">
        <v>3456</v>
      </c>
    </row>
    <row r="169" s="2" customFormat="1" ht="14.4" customHeight="1">
      <c r="A169" s="35"/>
      <c r="B169" s="36"/>
      <c r="C169" s="228" t="s">
        <v>347</v>
      </c>
      <c r="D169" s="228" t="s">
        <v>225</v>
      </c>
      <c r="E169" s="229" t="s">
        <v>3457</v>
      </c>
      <c r="F169" s="230" t="s">
        <v>3458</v>
      </c>
      <c r="G169" s="231" t="s">
        <v>178</v>
      </c>
      <c r="H169" s="232">
        <v>500</v>
      </c>
      <c r="I169" s="233"/>
      <c r="J169" s="234">
        <f>ROUND(I169*H169,2)</f>
        <v>0</v>
      </c>
      <c r="K169" s="230" t="s">
        <v>1</v>
      </c>
      <c r="L169" s="235"/>
      <c r="M169" s="236" t="s">
        <v>1</v>
      </c>
      <c r="N169" s="237" t="s">
        <v>42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200</v>
      </c>
      <c r="AT169" s="226" t="s">
        <v>225</v>
      </c>
      <c r="AU169" s="226" t="s">
        <v>87</v>
      </c>
      <c r="AY169" s="14" t="s">
        <v>167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85</v>
      </c>
      <c r="BK169" s="227">
        <f>ROUND(I169*H169,2)</f>
        <v>0</v>
      </c>
      <c r="BL169" s="14" t="s">
        <v>174</v>
      </c>
      <c r="BM169" s="226" t="s">
        <v>3459</v>
      </c>
    </row>
    <row r="170" s="12" customFormat="1" ht="22.8" customHeight="1">
      <c r="A170" s="12"/>
      <c r="B170" s="199"/>
      <c r="C170" s="200"/>
      <c r="D170" s="201" t="s">
        <v>76</v>
      </c>
      <c r="E170" s="213" t="s">
        <v>3460</v>
      </c>
      <c r="F170" s="213" t="s">
        <v>3461</v>
      </c>
      <c r="G170" s="200"/>
      <c r="H170" s="200"/>
      <c r="I170" s="203"/>
      <c r="J170" s="214">
        <f>BK170</f>
        <v>0</v>
      </c>
      <c r="K170" s="200"/>
      <c r="L170" s="205"/>
      <c r="M170" s="206"/>
      <c r="N170" s="207"/>
      <c r="O170" s="207"/>
      <c r="P170" s="208">
        <f>SUM(P171:P213)</f>
        <v>0</v>
      </c>
      <c r="Q170" s="207"/>
      <c r="R170" s="208">
        <f>SUM(R171:R213)</f>
        <v>1.4377</v>
      </c>
      <c r="S170" s="207"/>
      <c r="T170" s="209">
        <f>SUM(T171:T213)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0" t="s">
        <v>85</v>
      </c>
      <c r="AT170" s="211" t="s">
        <v>76</v>
      </c>
      <c r="AU170" s="211" t="s">
        <v>85</v>
      </c>
      <c r="AY170" s="210" t="s">
        <v>167</v>
      </c>
      <c r="BK170" s="212">
        <f>SUM(BK171:BK213)</f>
        <v>0</v>
      </c>
    </row>
    <row r="171" s="2" customFormat="1" ht="14.4" customHeight="1">
      <c r="A171" s="35"/>
      <c r="B171" s="36"/>
      <c r="C171" s="215" t="s">
        <v>351</v>
      </c>
      <c r="D171" s="215" t="s">
        <v>169</v>
      </c>
      <c r="E171" s="216" t="s">
        <v>3462</v>
      </c>
      <c r="F171" s="217" t="s">
        <v>3463</v>
      </c>
      <c r="G171" s="218" t="s">
        <v>321</v>
      </c>
      <c r="H171" s="219">
        <v>1</v>
      </c>
      <c r="I171" s="220"/>
      <c r="J171" s="221">
        <f>ROUND(I171*H171,2)</f>
        <v>0</v>
      </c>
      <c r="K171" s="217" t="s">
        <v>3464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174</v>
      </c>
      <c r="AT171" s="226" t="s">
        <v>169</v>
      </c>
      <c r="AU171" s="226" t="s">
        <v>87</v>
      </c>
      <c r="AY171" s="14" t="s">
        <v>167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174</v>
      </c>
      <c r="BM171" s="226" t="s">
        <v>3465</v>
      </c>
    </row>
    <row r="172" s="2" customFormat="1" ht="14.4" customHeight="1">
      <c r="A172" s="35"/>
      <c r="B172" s="36"/>
      <c r="C172" s="228" t="s">
        <v>355</v>
      </c>
      <c r="D172" s="228" t="s">
        <v>225</v>
      </c>
      <c r="E172" s="229" t="s">
        <v>3466</v>
      </c>
      <c r="F172" s="230" t="s">
        <v>3467</v>
      </c>
      <c r="G172" s="231" t="s">
        <v>321</v>
      </c>
      <c r="H172" s="232">
        <v>1</v>
      </c>
      <c r="I172" s="233"/>
      <c r="J172" s="234">
        <f>ROUND(I172*H172,2)</f>
        <v>0</v>
      </c>
      <c r="K172" s="230" t="s">
        <v>1</v>
      </c>
      <c r="L172" s="235"/>
      <c r="M172" s="236" t="s">
        <v>1</v>
      </c>
      <c r="N172" s="237" t="s">
        <v>42</v>
      </c>
      <c r="O172" s="88"/>
      <c r="P172" s="224">
        <f>O172*H172</f>
        <v>0</v>
      </c>
      <c r="Q172" s="224">
        <v>0.10100000000000001</v>
      </c>
      <c r="R172" s="224">
        <f>Q172*H172</f>
        <v>0.10100000000000001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200</v>
      </c>
      <c r="AT172" s="226" t="s">
        <v>225</v>
      </c>
      <c r="AU172" s="226" t="s">
        <v>87</v>
      </c>
      <c r="AY172" s="14" t="s">
        <v>167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174</v>
      </c>
      <c r="BM172" s="226" t="s">
        <v>3468</v>
      </c>
    </row>
    <row r="173" s="2" customFormat="1" ht="14.4" customHeight="1">
      <c r="A173" s="35"/>
      <c r="B173" s="36"/>
      <c r="C173" s="228" t="s">
        <v>359</v>
      </c>
      <c r="D173" s="228" t="s">
        <v>225</v>
      </c>
      <c r="E173" s="229" t="s">
        <v>3469</v>
      </c>
      <c r="F173" s="230" t="s">
        <v>3470</v>
      </c>
      <c r="G173" s="231" t="s">
        <v>321</v>
      </c>
      <c r="H173" s="232">
        <v>2</v>
      </c>
      <c r="I173" s="233"/>
      <c r="J173" s="234">
        <f>ROUND(I173*H173,2)</f>
        <v>0</v>
      </c>
      <c r="K173" s="230" t="s">
        <v>1</v>
      </c>
      <c r="L173" s="235"/>
      <c r="M173" s="236" t="s">
        <v>1</v>
      </c>
      <c r="N173" s="237" t="s">
        <v>42</v>
      </c>
      <c r="O173" s="88"/>
      <c r="P173" s="224">
        <f>O173*H173</f>
        <v>0</v>
      </c>
      <c r="Q173" s="224">
        <v>0.001</v>
      </c>
      <c r="R173" s="224">
        <f>Q173*H173</f>
        <v>0.002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200</v>
      </c>
      <c r="AT173" s="226" t="s">
        <v>225</v>
      </c>
      <c r="AU173" s="226" t="s">
        <v>87</v>
      </c>
      <c r="AY173" s="14" t="s">
        <v>167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85</v>
      </c>
      <c r="BK173" s="227">
        <f>ROUND(I173*H173,2)</f>
        <v>0</v>
      </c>
      <c r="BL173" s="14" t="s">
        <v>174</v>
      </c>
      <c r="BM173" s="226" t="s">
        <v>3471</v>
      </c>
    </row>
    <row r="174" s="2" customFormat="1" ht="14.4" customHeight="1">
      <c r="A174" s="35"/>
      <c r="B174" s="36"/>
      <c r="C174" s="228" t="s">
        <v>363</v>
      </c>
      <c r="D174" s="228" t="s">
        <v>225</v>
      </c>
      <c r="E174" s="229" t="s">
        <v>3472</v>
      </c>
      <c r="F174" s="230" t="s">
        <v>3473</v>
      </c>
      <c r="G174" s="231" t="s">
        <v>321</v>
      </c>
      <c r="H174" s="232">
        <v>2</v>
      </c>
      <c r="I174" s="233"/>
      <c r="J174" s="234">
        <f>ROUND(I174*H174,2)</f>
        <v>0</v>
      </c>
      <c r="K174" s="230" t="s">
        <v>1</v>
      </c>
      <c r="L174" s="235"/>
      <c r="M174" s="236" t="s">
        <v>1</v>
      </c>
      <c r="N174" s="237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200</v>
      </c>
      <c r="AT174" s="226" t="s">
        <v>225</v>
      </c>
      <c r="AU174" s="226" t="s">
        <v>87</v>
      </c>
      <c r="AY174" s="14" t="s">
        <v>167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174</v>
      </c>
      <c r="BM174" s="226" t="s">
        <v>3474</v>
      </c>
    </row>
    <row r="175" s="2" customFormat="1" ht="14.4" customHeight="1">
      <c r="A175" s="35"/>
      <c r="B175" s="36"/>
      <c r="C175" s="228" t="s">
        <v>367</v>
      </c>
      <c r="D175" s="228" t="s">
        <v>225</v>
      </c>
      <c r="E175" s="229" t="s">
        <v>3475</v>
      </c>
      <c r="F175" s="230" t="s">
        <v>3476</v>
      </c>
      <c r="G175" s="231" t="s">
        <v>321</v>
      </c>
      <c r="H175" s="232">
        <v>1</v>
      </c>
      <c r="I175" s="233"/>
      <c r="J175" s="234">
        <f>ROUND(I175*H175,2)</f>
        <v>0</v>
      </c>
      <c r="K175" s="230" t="s">
        <v>1</v>
      </c>
      <c r="L175" s="235"/>
      <c r="M175" s="236" t="s">
        <v>1</v>
      </c>
      <c r="N175" s="237" t="s">
        <v>42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200</v>
      </c>
      <c r="AT175" s="226" t="s">
        <v>225</v>
      </c>
      <c r="AU175" s="226" t="s">
        <v>87</v>
      </c>
      <c r="AY175" s="14" t="s">
        <v>167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85</v>
      </c>
      <c r="BK175" s="227">
        <f>ROUND(I175*H175,2)</f>
        <v>0</v>
      </c>
      <c r="BL175" s="14" t="s">
        <v>174</v>
      </c>
      <c r="BM175" s="226" t="s">
        <v>3477</v>
      </c>
    </row>
    <row r="176" s="2" customFormat="1" ht="14.4" customHeight="1">
      <c r="A176" s="35"/>
      <c r="B176" s="36"/>
      <c r="C176" s="228" t="s">
        <v>373</v>
      </c>
      <c r="D176" s="228" t="s">
        <v>225</v>
      </c>
      <c r="E176" s="229" t="s">
        <v>3478</v>
      </c>
      <c r="F176" s="230" t="s">
        <v>3479</v>
      </c>
      <c r="G176" s="231" t="s">
        <v>321</v>
      </c>
      <c r="H176" s="232">
        <v>1</v>
      </c>
      <c r="I176" s="233"/>
      <c r="J176" s="234">
        <f>ROUND(I176*H176,2)</f>
        <v>0</v>
      </c>
      <c r="K176" s="230" t="s">
        <v>1</v>
      </c>
      <c r="L176" s="235"/>
      <c r="M176" s="236" t="s">
        <v>1</v>
      </c>
      <c r="N176" s="237" t="s">
        <v>42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200</v>
      </c>
      <c r="AT176" s="226" t="s">
        <v>225</v>
      </c>
      <c r="AU176" s="226" t="s">
        <v>87</v>
      </c>
      <c r="AY176" s="14" t="s">
        <v>167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85</v>
      </c>
      <c r="BK176" s="227">
        <f>ROUND(I176*H176,2)</f>
        <v>0</v>
      </c>
      <c r="BL176" s="14" t="s">
        <v>174</v>
      </c>
      <c r="BM176" s="226" t="s">
        <v>3480</v>
      </c>
    </row>
    <row r="177" s="2" customFormat="1" ht="14.4" customHeight="1">
      <c r="A177" s="35"/>
      <c r="B177" s="36"/>
      <c r="C177" s="215" t="s">
        <v>377</v>
      </c>
      <c r="D177" s="215" t="s">
        <v>169</v>
      </c>
      <c r="E177" s="216" t="s">
        <v>3481</v>
      </c>
      <c r="F177" s="217" t="s">
        <v>3482</v>
      </c>
      <c r="G177" s="218" t="s">
        <v>321</v>
      </c>
      <c r="H177" s="219">
        <v>5</v>
      </c>
      <c r="I177" s="220"/>
      <c r="J177" s="221">
        <f>ROUND(I177*H177,2)</f>
        <v>0</v>
      </c>
      <c r="K177" s="217" t="s">
        <v>3464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174</v>
      </c>
      <c r="AT177" s="226" t="s">
        <v>169</v>
      </c>
      <c r="AU177" s="226" t="s">
        <v>87</v>
      </c>
      <c r="AY177" s="14" t="s">
        <v>167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174</v>
      </c>
      <c r="BM177" s="226" t="s">
        <v>3483</v>
      </c>
    </row>
    <row r="178" s="2" customFormat="1" ht="14.4" customHeight="1">
      <c r="A178" s="35"/>
      <c r="B178" s="36"/>
      <c r="C178" s="228" t="s">
        <v>381</v>
      </c>
      <c r="D178" s="228" t="s">
        <v>225</v>
      </c>
      <c r="E178" s="229" t="s">
        <v>3484</v>
      </c>
      <c r="F178" s="230" t="s">
        <v>3485</v>
      </c>
      <c r="G178" s="231" t="s">
        <v>321</v>
      </c>
      <c r="H178" s="232">
        <v>5</v>
      </c>
      <c r="I178" s="233"/>
      <c r="J178" s="234">
        <f>ROUND(I178*H178,2)</f>
        <v>0</v>
      </c>
      <c r="K178" s="230" t="s">
        <v>1</v>
      </c>
      <c r="L178" s="235"/>
      <c r="M178" s="236" t="s">
        <v>1</v>
      </c>
      <c r="N178" s="237" t="s">
        <v>42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200</v>
      </c>
      <c r="AT178" s="226" t="s">
        <v>225</v>
      </c>
      <c r="AU178" s="226" t="s">
        <v>87</v>
      </c>
      <c r="AY178" s="14" t="s">
        <v>167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85</v>
      </c>
      <c r="BK178" s="227">
        <f>ROUND(I178*H178,2)</f>
        <v>0</v>
      </c>
      <c r="BL178" s="14" t="s">
        <v>174</v>
      </c>
      <c r="BM178" s="226" t="s">
        <v>3486</v>
      </c>
    </row>
    <row r="179" s="2" customFormat="1" ht="14.4" customHeight="1">
      <c r="A179" s="35"/>
      <c r="B179" s="36"/>
      <c r="C179" s="215" t="s">
        <v>385</v>
      </c>
      <c r="D179" s="215" t="s">
        <v>169</v>
      </c>
      <c r="E179" s="216" t="s">
        <v>3487</v>
      </c>
      <c r="F179" s="217" t="s">
        <v>3488</v>
      </c>
      <c r="G179" s="218" t="s">
        <v>321</v>
      </c>
      <c r="H179" s="219">
        <v>2</v>
      </c>
      <c r="I179" s="220"/>
      <c r="J179" s="221">
        <f>ROUND(I179*H179,2)</f>
        <v>0</v>
      </c>
      <c r="K179" s="217" t="s">
        <v>173</v>
      </c>
      <c r="L179" s="41"/>
      <c r="M179" s="222" t="s">
        <v>1</v>
      </c>
      <c r="N179" s="223" t="s">
        <v>42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174</v>
      </c>
      <c r="AT179" s="226" t="s">
        <v>169</v>
      </c>
      <c r="AU179" s="226" t="s">
        <v>87</v>
      </c>
      <c r="AY179" s="14" t="s">
        <v>167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85</v>
      </c>
      <c r="BK179" s="227">
        <f>ROUND(I179*H179,2)</f>
        <v>0</v>
      </c>
      <c r="BL179" s="14" t="s">
        <v>174</v>
      </c>
      <c r="BM179" s="226" t="s">
        <v>3489</v>
      </c>
    </row>
    <row r="180" s="2" customFormat="1" ht="14.4" customHeight="1">
      <c r="A180" s="35"/>
      <c r="B180" s="36"/>
      <c r="C180" s="228" t="s">
        <v>389</v>
      </c>
      <c r="D180" s="228" t="s">
        <v>225</v>
      </c>
      <c r="E180" s="229" t="s">
        <v>3490</v>
      </c>
      <c r="F180" s="230" t="s">
        <v>3491</v>
      </c>
      <c r="G180" s="231" t="s">
        <v>321</v>
      </c>
      <c r="H180" s="232">
        <v>2</v>
      </c>
      <c r="I180" s="233"/>
      <c r="J180" s="234">
        <f>ROUND(I180*H180,2)</f>
        <v>0</v>
      </c>
      <c r="K180" s="230" t="s">
        <v>1</v>
      </c>
      <c r="L180" s="235"/>
      <c r="M180" s="236" t="s">
        <v>1</v>
      </c>
      <c r="N180" s="237" t="s">
        <v>42</v>
      </c>
      <c r="O180" s="88"/>
      <c r="P180" s="224">
        <f>O180*H180</f>
        <v>0</v>
      </c>
      <c r="Q180" s="224">
        <v>0.002</v>
      </c>
      <c r="R180" s="224">
        <f>Q180*H180</f>
        <v>0.0040000000000000001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200</v>
      </c>
      <c r="AT180" s="226" t="s">
        <v>225</v>
      </c>
      <c r="AU180" s="226" t="s">
        <v>87</v>
      </c>
      <c r="AY180" s="14" t="s">
        <v>167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174</v>
      </c>
      <c r="BM180" s="226" t="s">
        <v>3492</v>
      </c>
    </row>
    <row r="181" s="2" customFormat="1" ht="14.4" customHeight="1">
      <c r="A181" s="35"/>
      <c r="B181" s="36"/>
      <c r="C181" s="215" t="s">
        <v>394</v>
      </c>
      <c r="D181" s="215" t="s">
        <v>169</v>
      </c>
      <c r="E181" s="216" t="s">
        <v>3493</v>
      </c>
      <c r="F181" s="217" t="s">
        <v>3494</v>
      </c>
      <c r="G181" s="218" t="s">
        <v>321</v>
      </c>
      <c r="H181" s="219">
        <v>2</v>
      </c>
      <c r="I181" s="220"/>
      <c r="J181" s="221">
        <f>ROUND(I181*H181,2)</f>
        <v>0</v>
      </c>
      <c r="K181" s="217" t="s">
        <v>173</v>
      </c>
      <c r="L181" s="41"/>
      <c r="M181" s="222" t="s">
        <v>1</v>
      </c>
      <c r="N181" s="223" t="s">
        <v>42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174</v>
      </c>
      <c r="AT181" s="226" t="s">
        <v>169</v>
      </c>
      <c r="AU181" s="226" t="s">
        <v>87</v>
      </c>
      <c r="AY181" s="14" t="s">
        <v>167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85</v>
      </c>
      <c r="BK181" s="227">
        <f>ROUND(I181*H181,2)</f>
        <v>0</v>
      </c>
      <c r="BL181" s="14" t="s">
        <v>174</v>
      </c>
      <c r="BM181" s="226" t="s">
        <v>3495</v>
      </c>
    </row>
    <row r="182" s="2" customFormat="1" ht="14.4" customHeight="1">
      <c r="A182" s="35"/>
      <c r="B182" s="36"/>
      <c r="C182" s="228" t="s">
        <v>398</v>
      </c>
      <c r="D182" s="228" t="s">
        <v>225</v>
      </c>
      <c r="E182" s="229" t="s">
        <v>3496</v>
      </c>
      <c r="F182" s="230" t="s">
        <v>3497</v>
      </c>
      <c r="G182" s="231" t="s">
        <v>321</v>
      </c>
      <c r="H182" s="232">
        <v>2</v>
      </c>
      <c r="I182" s="233"/>
      <c r="J182" s="234">
        <f>ROUND(I182*H182,2)</f>
        <v>0</v>
      </c>
      <c r="K182" s="230" t="s">
        <v>1</v>
      </c>
      <c r="L182" s="235"/>
      <c r="M182" s="236" t="s">
        <v>1</v>
      </c>
      <c r="N182" s="237" t="s">
        <v>42</v>
      </c>
      <c r="O182" s="88"/>
      <c r="P182" s="224">
        <f>O182*H182</f>
        <v>0</v>
      </c>
      <c r="Q182" s="224">
        <v>0.002</v>
      </c>
      <c r="R182" s="224">
        <f>Q182*H182</f>
        <v>0.0040000000000000001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200</v>
      </c>
      <c r="AT182" s="226" t="s">
        <v>225</v>
      </c>
      <c r="AU182" s="226" t="s">
        <v>87</v>
      </c>
      <c r="AY182" s="14" t="s">
        <v>167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85</v>
      </c>
      <c r="BK182" s="227">
        <f>ROUND(I182*H182,2)</f>
        <v>0</v>
      </c>
      <c r="BL182" s="14" t="s">
        <v>174</v>
      </c>
      <c r="BM182" s="226" t="s">
        <v>3498</v>
      </c>
    </row>
    <row r="183" s="2" customFormat="1" ht="14.4" customHeight="1">
      <c r="A183" s="35"/>
      <c r="B183" s="36"/>
      <c r="C183" s="215" t="s">
        <v>402</v>
      </c>
      <c r="D183" s="215" t="s">
        <v>169</v>
      </c>
      <c r="E183" s="216" t="s">
        <v>3499</v>
      </c>
      <c r="F183" s="217" t="s">
        <v>3500</v>
      </c>
      <c r="G183" s="218" t="s">
        <v>321</v>
      </c>
      <c r="H183" s="219">
        <v>6</v>
      </c>
      <c r="I183" s="220"/>
      <c r="J183" s="221">
        <f>ROUND(I183*H183,2)</f>
        <v>0</v>
      </c>
      <c r="K183" s="217" t="s">
        <v>173</v>
      </c>
      <c r="L183" s="41"/>
      <c r="M183" s="222" t="s">
        <v>1</v>
      </c>
      <c r="N183" s="223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174</v>
      </c>
      <c r="AT183" s="226" t="s">
        <v>169</v>
      </c>
      <c r="AU183" s="226" t="s">
        <v>87</v>
      </c>
      <c r="AY183" s="14" t="s">
        <v>167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174</v>
      </c>
      <c r="BM183" s="226" t="s">
        <v>3501</v>
      </c>
    </row>
    <row r="184" s="2" customFormat="1" ht="14.4" customHeight="1">
      <c r="A184" s="35"/>
      <c r="B184" s="36"/>
      <c r="C184" s="228" t="s">
        <v>406</v>
      </c>
      <c r="D184" s="228" t="s">
        <v>225</v>
      </c>
      <c r="E184" s="229" t="s">
        <v>3502</v>
      </c>
      <c r="F184" s="230" t="s">
        <v>3503</v>
      </c>
      <c r="G184" s="231" t="s">
        <v>321</v>
      </c>
      <c r="H184" s="232">
        <v>6</v>
      </c>
      <c r="I184" s="233"/>
      <c r="J184" s="234">
        <f>ROUND(I184*H184,2)</f>
        <v>0</v>
      </c>
      <c r="K184" s="230" t="s">
        <v>1</v>
      </c>
      <c r="L184" s="235"/>
      <c r="M184" s="236" t="s">
        <v>1</v>
      </c>
      <c r="N184" s="237" t="s">
        <v>42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200</v>
      </c>
      <c r="AT184" s="226" t="s">
        <v>225</v>
      </c>
      <c r="AU184" s="226" t="s">
        <v>87</v>
      </c>
      <c r="AY184" s="14" t="s">
        <v>167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85</v>
      </c>
      <c r="BK184" s="227">
        <f>ROUND(I184*H184,2)</f>
        <v>0</v>
      </c>
      <c r="BL184" s="14" t="s">
        <v>174</v>
      </c>
      <c r="BM184" s="226" t="s">
        <v>3504</v>
      </c>
    </row>
    <row r="185" s="2" customFormat="1" ht="14.4" customHeight="1">
      <c r="A185" s="35"/>
      <c r="B185" s="36"/>
      <c r="C185" s="215" t="s">
        <v>410</v>
      </c>
      <c r="D185" s="215" t="s">
        <v>169</v>
      </c>
      <c r="E185" s="216" t="s">
        <v>3505</v>
      </c>
      <c r="F185" s="217" t="s">
        <v>3506</v>
      </c>
      <c r="G185" s="218" t="s">
        <v>321</v>
      </c>
      <c r="H185" s="219">
        <v>6</v>
      </c>
      <c r="I185" s="220"/>
      <c r="J185" s="221">
        <f>ROUND(I185*H185,2)</f>
        <v>0</v>
      </c>
      <c r="K185" s="217" t="s">
        <v>173</v>
      </c>
      <c r="L185" s="41"/>
      <c r="M185" s="222" t="s">
        <v>1</v>
      </c>
      <c r="N185" s="223" t="s">
        <v>42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174</v>
      </c>
      <c r="AT185" s="226" t="s">
        <v>169</v>
      </c>
      <c r="AU185" s="226" t="s">
        <v>87</v>
      </c>
      <c r="AY185" s="14" t="s">
        <v>167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85</v>
      </c>
      <c r="BK185" s="227">
        <f>ROUND(I185*H185,2)</f>
        <v>0</v>
      </c>
      <c r="BL185" s="14" t="s">
        <v>174</v>
      </c>
      <c r="BM185" s="226" t="s">
        <v>3507</v>
      </c>
    </row>
    <row r="186" s="2" customFormat="1" ht="14.4" customHeight="1">
      <c r="A186" s="35"/>
      <c r="B186" s="36"/>
      <c r="C186" s="228" t="s">
        <v>414</v>
      </c>
      <c r="D186" s="228" t="s">
        <v>225</v>
      </c>
      <c r="E186" s="229" t="s">
        <v>3508</v>
      </c>
      <c r="F186" s="230" t="s">
        <v>3509</v>
      </c>
      <c r="G186" s="231" t="s">
        <v>321</v>
      </c>
      <c r="H186" s="232">
        <v>6</v>
      </c>
      <c r="I186" s="233"/>
      <c r="J186" s="234">
        <f>ROUND(I186*H186,2)</f>
        <v>0</v>
      </c>
      <c r="K186" s="230" t="s">
        <v>1</v>
      </c>
      <c r="L186" s="235"/>
      <c r="M186" s="236" t="s">
        <v>1</v>
      </c>
      <c r="N186" s="237" t="s">
        <v>42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200</v>
      </c>
      <c r="AT186" s="226" t="s">
        <v>225</v>
      </c>
      <c r="AU186" s="226" t="s">
        <v>87</v>
      </c>
      <c r="AY186" s="14" t="s">
        <v>167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174</v>
      </c>
      <c r="BM186" s="226" t="s">
        <v>3510</v>
      </c>
    </row>
    <row r="187" s="2" customFormat="1" ht="14.4" customHeight="1">
      <c r="A187" s="35"/>
      <c r="B187" s="36"/>
      <c r="C187" s="228" t="s">
        <v>418</v>
      </c>
      <c r="D187" s="228" t="s">
        <v>225</v>
      </c>
      <c r="E187" s="229" t="s">
        <v>3511</v>
      </c>
      <c r="F187" s="230" t="s">
        <v>3512</v>
      </c>
      <c r="G187" s="231" t="s">
        <v>321</v>
      </c>
      <c r="H187" s="232">
        <v>144</v>
      </c>
      <c r="I187" s="233"/>
      <c r="J187" s="234">
        <f>ROUND(I187*H187,2)</f>
        <v>0</v>
      </c>
      <c r="K187" s="230" t="s">
        <v>1</v>
      </c>
      <c r="L187" s="235"/>
      <c r="M187" s="236" t="s">
        <v>1</v>
      </c>
      <c r="N187" s="237" t="s">
        <v>42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200</v>
      </c>
      <c r="AT187" s="226" t="s">
        <v>225</v>
      </c>
      <c r="AU187" s="226" t="s">
        <v>87</v>
      </c>
      <c r="AY187" s="14" t="s">
        <v>167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85</v>
      </c>
      <c r="BK187" s="227">
        <f>ROUND(I187*H187,2)</f>
        <v>0</v>
      </c>
      <c r="BL187" s="14" t="s">
        <v>174</v>
      </c>
      <c r="BM187" s="226" t="s">
        <v>3513</v>
      </c>
    </row>
    <row r="188" s="2" customFormat="1" ht="14.4" customHeight="1">
      <c r="A188" s="35"/>
      <c r="B188" s="36"/>
      <c r="C188" s="215" t="s">
        <v>422</v>
      </c>
      <c r="D188" s="215" t="s">
        <v>169</v>
      </c>
      <c r="E188" s="216" t="s">
        <v>3514</v>
      </c>
      <c r="F188" s="217" t="s">
        <v>3515</v>
      </c>
      <c r="G188" s="218" t="s">
        <v>321</v>
      </c>
      <c r="H188" s="219">
        <v>58</v>
      </c>
      <c r="I188" s="220"/>
      <c r="J188" s="221">
        <f>ROUND(I188*H188,2)</f>
        <v>0</v>
      </c>
      <c r="K188" s="217" t="s">
        <v>173</v>
      </c>
      <c r="L188" s="41"/>
      <c r="M188" s="222" t="s">
        <v>1</v>
      </c>
      <c r="N188" s="223" t="s">
        <v>42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174</v>
      </c>
      <c r="AT188" s="226" t="s">
        <v>169</v>
      </c>
      <c r="AU188" s="226" t="s">
        <v>87</v>
      </c>
      <c r="AY188" s="14" t="s">
        <v>167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85</v>
      </c>
      <c r="BK188" s="227">
        <f>ROUND(I188*H188,2)</f>
        <v>0</v>
      </c>
      <c r="BL188" s="14" t="s">
        <v>174</v>
      </c>
      <c r="BM188" s="226" t="s">
        <v>3516</v>
      </c>
    </row>
    <row r="189" s="2" customFormat="1" ht="14.4" customHeight="1">
      <c r="A189" s="35"/>
      <c r="B189" s="36"/>
      <c r="C189" s="228" t="s">
        <v>426</v>
      </c>
      <c r="D189" s="228" t="s">
        <v>225</v>
      </c>
      <c r="E189" s="229" t="s">
        <v>3517</v>
      </c>
      <c r="F189" s="230" t="s">
        <v>3518</v>
      </c>
      <c r="G189" s="231" t="s">
        <v>321</v>
      </c>
      <c r="H189" s="232">
        <v>116</v>
      </c>
      <c r="I189" s="233"/>
      <c r="J189" s="234">
        <f>ROUND(I189*H189,2)</f>
        <v>0</v>
      </c>
      <c r="K189" s="230" t="s">
        <v>1</v>
      </c>
      <c r="L189" s="235"/>
      <c r="M189" s="236" t="s">
        <v>1</v>
      </c>
      <c r="N189" s="237" t="s">
        <v>42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200</v>
      </c>
      <c r="AT189" s="226" t="s">
        <v>225</v>
      </c>
      <c r="AU189" s="226" t="s">
        <v>87</v>
      </c>
      <c r="AY189" s="14" t="s">
        <v>167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174</v>
      </c>
      <c r="BM189" s="226" t="s">
        <v>3519</v>
      </c>
    </row>
    <row r="190" s="2" customFormat="1" ht="14.4" customHeight="1">
      <c r="A190" s="35"/>
      <c r="B190" s="36"/>
      <c r="C190" s="228" t="s">
        <v>431</v>
      </c>
      <c r="D190" s="228" t="s">
        <v>225</v>
      </c>
      <c r="E190" s="229" t="s">
        <v>3520</v>
      </c>
      <c r="F190" s="230" t="s">
        <v>3521</v>
      </c>
      <c r="G190" s="231" t="s">
        <v>321</v>
      </c>
      <c r="H190" s="232">
        <v>58</v>
      </c>
      <c r="I190" s="233"/>
      <c r="J190" s="234">
        <f>ROUND(I190*H190,2)</f>
        <v>0</v>
      </c>
      <c r="K190" s="230" t="s">
        <v>1</v>
      </c>
      <c r="L190" s="235"/>
      <c r="M190" s="236" t="s">
        <v>1</v>
      </c>
      <c r="N190" s="237" t="s">
        <v>42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200</v>
      </c>
      <c r="AT190" s="226" t="s">
        <v>225</v>
      </c>
      <c r="AU190" s="226" t="s">
        <v>87</v>
      </c>
      <c r="AY190" s="14" t="s">
        <v>167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85</v>
      </c>
      <c r="BK190" s="227">
        <f>ROUND(I190*H190,2)</f>
        <v>0</v>
      </c>
      <c r="BL190" s="14" t="s">
        <v>174</v>
      </c>
      <c r="BM190" s="226" t="s">
        <v>3522</v>
      </c>
    </row>
    <row r="191" s="2" customFormat="1" ht="14.4" customHeight="1">
      <c r="A191" s="35"/>
      <c r="B191" s="36"/>
      <c r="C191" s="228" t="s">
        <v>435</v>
      </c>
      <c r="D191" s="228" t="s">
        <v>225</v>
      </c>
      <c r="E191" s="229" t="s">
        <v>3523</v>
      </c>
      <c r="F191" s="230" t="s">
        <v>3524</v>
      </c>
      <c r="G191" s="231" t="s">
        <v>321</v>
      </c>
      <c r="H191" s="232">
        <v>58</v>
      </c>
      <c r="I191" s="233"/>
      <c r="J191" s="234">
        <f>ROUND(I191*H191,2)</f>
        <v>0</v>
      </c>
      <c r="K191" s="230" t="s">
        <v>1</v>
      </c>
      <c r="L191" s="235"/>
      <c r="M191" s="236" t="s">
        <v>1</v>
      </c>
      <c r="N191" s="237" t="s">
        <v>42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200</v>
      </c>
      <c r="AT191" s="226" t="s">
        <v>225</v>
      </c>
      <c r="AU191" s="226" t="s">
        <v>87</v>
      </c>
      <c r="AY191" s="14" t="s">
        <v>167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85</v>
      </c>
      <c r="BK191" s="227">
        <f>ROUND(I191*H191,2)</f>
        <v>0</v>
      </c>
      <c r="BL191" s="14" t="s">
        <v>174</v>
      </c>
      <c r="BM191" s="226" t="s">
        <v>3525</v>
      </c>
    </row>
    <row r="192" s="2" customFormat="1" ht="14.4" customHeight="1">
      <c r="A192" s="35"/>
      <c r="B192" s="36"/>
      <c r="C192" s="228" t="s">
        <v>439</v>
      </c>
      <c r="D192" s="228" t="s">
        <v>225</v>
      </c>
      <c r="E192" s="229" t="s">
        <v>3526</v>
      </c>
      <c r="F192" s="230" t="s">
        <v>3527</v>
      </c>
      <c r="G192" s="231" t="s">
        <v>321</v>
      </c>
      <c r="H192" s="232">
        <v>58</v>
      </c>
      <c r="I192" s="233"/>
      <c r="J192" s="234">
        <f>ROUND(I192*H192,2)</f>
        <v>0</v>
      </c>
      <c r="K192" s="230" t="s">
        <v>1</v>
      </c>
      <c r="L192" s="235"/>
      <c r="M192" s="236" t="s">
        <v>1</v>
      </c>
      <c r="N192" s="237" t="s">
        <v>42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200</v>
      </c>
      <c r="AT192" s="226" t="s">
        <v>225</v>
      </c>
      <c r="AU192" s="226" t="s">
        <v>87</v>
      </c>
      <c r="AY192" s="14" t="s">
        <v>167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174</v>
      </c>
      <c r="BM192" s="226" t="s">
        <v>3528</v>
      </c>
    </row>
    <row r="193" s="2" customFormat="1" ht="14.4" customHeight="1">
      <c r="A193" s="35"/>
      <c r="B193" s="36"/>
      <c r="C193" s="215" t="s">
        <v>443</v>
      </c>
      <c r="D193" s="215" t="s">
        <v>169</v>
      </c>
      <c r="E193" s="216" t="s">
        <v>3529</v>
      </c>
      <c r="F193" s="217" t="s">
        <v>3515</v>
      </c>
      <c r="G193" s="218" t="s">
        <v>321</v>
      </c>
      <c r="H193" s="219">
        <v>5</v>
      </c>
      <c r="I193" s="220"/>
      <c r="J193" s="221">
        <f>ROUND(I193*H193,2)</f>
        <v>0</v>
      </c>
      <c r="K193" s="217" t="s">
        <v>173</v>
      </c>
      <c r="L193" s="41"/>
      <c r="M193" s="222" t="s">
        <v>1</v>
      </c>
      <c r="N193" s="223" t="s">
        <v>42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174</v>
      </c>
      <c r="AT193" s="226" t="s">
        <v>169</v>
      </c>
      <c r="AU193" s="226" t="s">
        <v>87</v>
      </c>
      <c r="AY193" s="14" t="s">
        <v>167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85</v>
      </c>
      <c r="BK193" s="227">
        <f>ROUND(I193*H193,2)</f>
        <v>0</v>
      </c>
      <c r="BL193" s="14" t="s">
        <v>174</v>
      </c>
      <c r="BM193" s="226" t="s">
        <v>3530</v>
      </c>
    </row>
    <row r="194" s="2" customFormat="1" ht="14.4" customHeight="1">
      <c r="A194" s="35"/>
      <c r="B194" s="36"/>
      <c r="C194" s="228" t="s">
        <v>447</v>
      </c>
      <c r="D194" s="228" t="s">
        <v>225</v>
      </c>
      <c r="E194" s="229" t="s">
        <v>3517</v>
      </c>
      <c r="F194" s="230" t="s">
        <v>3518</v>
      </c>
      <c r="G194" s="231" t="s">
        <v>321</v>
      </c>
      <c r="H194" s="232">
        <v>5</v>
      </c>
      <c r="I194" s="233"/>
      <c r="J194" s="234">
        <f>ROUND(I194*H194,2)</f>
        <v>0</v>
      </c>
      <c r="K194" s="230" t="s">
        <v>1</v>
      </c>
      <c r="L194" s="235"/>
      <c r="M194" s="236" t="s">
        <v>1</v>
      </c>
      <c r="N194" s="237" t="s">
        <v>42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200</v>
      </c>
      <c r="AT194" s="226" t="s">
        <v>225</v>
      </c>
      <c r="AU194" s="226" t="s">
        <v>87</v>
      </c>
      <c r="AY194" s="14" t="s">
        <v>167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85</v>
      </c>
      <c r="BK194" s="227">
        <f>ROUND(I194*H194,2)</f>
        <v>0</v>
      </c>
      <c r="BL194" s="14" t="s">
        <v>174</v>
      </c>
      <c r="BM194" s="226" t="s">
        <v>3531</v>
      </c>
    </row>
    <row r="195" s="2" customFormat="1" ht="14.4" customHeight="1">
      <c r="A195" s="35"/>
      <c r="B195" s="36"/>
      <c r="C195" s="228" t="s">
        <v>451</v>
      </c>
      <c r="D195" s="228" t="s">
        <v>225</v>
      </c>
      <c r="E195" s="229" t="s">
        <v>3520</v>
      </c>
      <c r="F195" s="230" t="s">
        <v>3521</v>
      </c>
      <c r="G195" s="231" t="s">
        <v>321</v>
      </c>
      <c r="H195" s="232">
        <v>5</v>
      </c>
      <c r="I195" s="233"/>
      <c r="J195" s="234">
        <f>ROUND(I195*H195,2)</f>
        <v>0</v>
      </c>
      <c r="K195" s="230" t="s">
        <v>1</v>
      </c>
      <c r="L195" s="235"/>
      <c r="M195" s="236" t="s">
        <v>1</v>
      </c>
      <c r="N195" s="237" t="s">
        <v>42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200</v>
      </c>
      <c r="AT195" s="226" t="s">
        <v>225</v>
      </c>
      <c r="AU195" s="226" t="s">
        <v>87</v>
      </c>
      <c r="AY195" s="14" t="s">
        <v>167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85</v>
      </c>
      <c r="BK195" s="227">
        <f>ROUND(I195*H195,2)</f>
        <v>0</v>
      </c>
      <c r="BL195" s="14" t="s">
        <v>174</v>
      </c>
      <c r="BM195" s="226" t="s">
        <v>3532</v>
      </c>
    </row>
    <row r="196" s="2" customFormat="1" ht="14.4" customHeight="1">
      <c r="A196" s="35"/>
      <c r="B196" s="36"/>
      <c r="C196" s="228" t="s">
        <v>455</v>
      </c>
      <c r="D196" s="228" t="s">
        <v>225</v>
      </c>
      <c r="E196" s="229" t="s">
        <v>3523</v>
      </c>
      <c r="F196" s="230" t="s">
        <v>3524</v>
      </c>
      <c r="G196" s="231" t="s">
        <v>321</v>
      </c>
      <c r="H196" s="232">
        <v>5</v>
      </c>
      <c r="I196" s="233"/>
      <c r="J196" s="234">
        <f>ROUND(I196*H196,2)</f>
        <v>0</v>
      </c>
      <c r="K196" s="230" t="s">
        <v>1</v>
      </c>
      <c r="L196" s="235"/>
      <c r="M196" s="236" t="s">
        <v>1</v>
      </c>
      <c r="N196" s="237" t="s">
        <v>42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200</v>
      </c>
      <c r="AT196" s="226" t="s">
        <v>225</v>
      </c>
      <c r="AU196" s="226" t="s">
        <v>87</v>
      </c>
      <c r="AY196" s="14" t="s">
        <v>167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85</v>
      </c>
      <c r="BK196" s="227">
        <f>ROUND(I196*H196,2)</f>
        <v>0</v>
      </c>
      <c r="BL196" s="14" t="s">
        <v>174</v>
      </c>
      <c r="BM196" s="226" t="s">
        <v>3533</v>
      </c>
    </row>
    <row r="197" s="2" customFormat="1" ht="14.4" customHeight="1">
      <c r="A197" s="35"/>
      <c r="B197" s="36"/>
      <c r="C197" s="228" t="s">
        <v>459</v>
      </c>
      <c r="D197" s="228" t="s">
        <v>225</v>
      </c>
      <c r="E197" s="229" t="s">
        <v>3534</v>
      </c>
      <c r="F197" s="230" t="s">
        <v>3535</v>
      </c>
      <c r="G197" s="231" t="s">
        <v>321</v>
      </c>
      <c r="H197" s="232">
        <v>5</v>
      </c>
      <c r="I197" s="233"/>
      <c r="J197" s="234">
        <f>ROUND(I197*H197,2)</f>
        <v>0</v>
      </c>
      <c r="K197" s="230" t="s">
        <v>1</v>
      </c>
      <c r="L197" s="235"/>
      <c r="M197" s="236" t="s">
        <v>1</v>
      </c>
      <c r="N197" s="237" t="s">
        <v>42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200</v>
      </c>
      <c r="AT197" s="226" t="s">
        <v>225</v>
      </c>
      <c r="AU197" s="226" t="s">
        <v>87</v>
      </c>
      <c r="AY197" s="14" t="s">
        <v>167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85</v>
      </c>
      <c r="BK197" s="227">
        <f>ROUND(I197*H197,2)</f>
        <v>0</v>
      </c>
      <c r="BL197" s="14" t="s">
        <v>174</v>
      </c>
      <c r="BM197" s="226" t="s">
        <v>3536</v>
      </c>
    </row>
    <row r="198" s="2" customFormat="1" ht="14.4" customHeight="1">
      <c r="A198" s="35"/>
      <c r="B198" s="36"/>
      <c r="C198" s="215" t="s">
        <v>463</v>
      </c>
      <c r="D198" s="215" t="s">
        <v>169</v>
      </c>
      <c r="E198" s="216" t="s">
        <v>3537</v>
      </c>
      <c r="F198" s="217" t="s">
        <v>3538</v>
      </c>
      <c r="G198" s="218" t="s">
        <v>321</v>
      </c>
      <c r="H198" s="219">
        <v>121</v>
      </c>
      <c r="I198" s="220"/>
      <c r="J198" s="221">
        <f>ROUND(I198*H198,2)</f>
        <v>0</v>
      </c>
      <c r="K198" s="217" t="s">
        <v>173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174</v>
      </c>
      <c r="AT198" s="226" t="s">
        <v>169</v>
      </c>
      <c r="AU198" s="226" t="s">
        <v>87</v>
      </c>
      <c r="AY198" s="14" t="s">
        <v>167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174</v>
      </c>
      <c r="BM198" s="226" t="s">
        <v>3539</v>
      </c>
    </row>
    <row r="199" s="2" customFormat="1" ht="14.4" customHeight="1">
      <c r="A199" s="35"/>
      <c r="B199" s="36"/>
      <c r="C199" s="215" t="s">
        <v>467</v>
      </c>
      <c r="D199" s="215" t="s">
        <v>169</v>
      </c>
      <c r="E199" s="216" t="s">
        <v>3540</v>
      </c>
      <c r="F199" s="217" t="s">
        <v>3541</v>
      </c>
      <c r="G199" s="218" t="s">
        <v>321</v>
      </c>
      <c r="H199" s="219">
        <v>63</v>
      </c>
      <c r="I199" s="220"/>
      <c r="J199" s="221">
        <f>ROUND(I199*H199,2)</f>
        <v>0</v>
      </c>
      <c r="K199" s="217" t="s">
        <v>173</v>
      </c>
      <c r="L199" s="41"/>
      <c r="M199" s="222" t="s">
        <v>1</v>
      </c>
      <c r="N199" s="223" t="s">
        <v>42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174</v>
      </c>
      <c r="AT199" s="226" t="s">
        <v>169</v>
      </c>
      <c r="AU199" s="226" t="s">
        <v>87</v>
      </c>
      <c r="AY199" s="14" t="s">
        <v>167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85</v>
      </c>
      <c r="BK199" s="227">
        <f>ROUND(I199*H199,2)</f>
        <v>0</v>
      </c>
      <c r="BL199" s="14" t="s">
        <v>174</v>
      </c>
      <c r="BM199" s="226" t="s">
        <v>3542</v>
      </c>
    </row>
    <row r="200" s="2" customFormat="1" ht="14.4" customHeight="1">
      <c r="A200" s="35"/>
      <c r="B200" s="36"/>
      <c r="C200" s="228" t="s">
        <v>472</v>
      </c>
      <c r="D200" s="228" t="s">
        <v>225</v>
      </c>
      <c r="E200" s="229" t="s">
        <v>3543</v>
      </c>
      <c r="F200" s="230" t="s">
        <v>3544</v>
      </c>
      <c r="G200" s="231" t="s">
        <v>321</v>
      </c>
      <c r="H200" s="232">
        <v>63</v>
      </c>
      <c r="I200" s="233"/>
      <c r="J200" s="234">
        <f>ROUND(I200*H200,2)</f>
        <v>0</v>
      </c>
      <c r="K200" s="230" t="s">
        <v>173</v>
      </c>
      <c r="L200" s="235"/>
      <c r="M200" s="236" t="s">
        <v>1</v>
      </c>
      <c r="N200" s="237" t="s">
        <v>42</v>
      </c>
      <c r="O200" s="88"/>
      <c r="P200" s="224">
        <f>O200*H200</f>
        <v>0</v>
      </c>
      <c r="Q200" s="224">
        <v>5.0000000000000002E-05</v>
      </c>
      <c r="R200" s="224">
        <f>Q200*H200</f>
        <v>0.00315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200</v>
      </c>
      <c r="AT200" s="226" t="s">
        <v>225</v>
      </c>
      <c r="AU200" s="226" t="s">
        <v>87</v>
      </c>
      <c r="AY200" s="14" t="s">
        <v>167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85</v>
      </c>
      <c r="BK200" s="227">
        <f>ROUND(I200*H200,2)</f>
        <v>0</v>
      </c>
      <c r="BL200" s="14" t="s">
        <v>174</v>
      </c>
      <c r="BM200" s="226" t="s">
        <v>3545</v>
      </c>
    </row>
    <row r="201" s="2" customFormat="1" ht="14.4" customHeight="1">
      <c r="A201" s="35"/>
      <c r="B201" s="36"/>
      <c r="C201" s="215" t="s">
        <v>476</v>
      </c>
      <c r="D201" s="215" t="s">
        <v>169</v>
      </c>
      <c r="E201" s="216" t="s">
        <v>3546</v>
      </c>
      <c r="F201" s="217" t="s">
        <v>3547</v>
      </c>
      <c r="G201" s="218" t="s">
        <v>321</v>
      </c>
      <c r="H201" s="219">
        <v>6</v>
      </c>
      <c r="I201" s="220"/>
      <c r="J201" s="221">
        <f>ROUND(I201*H201,2)</f>
        <v>0</v>
      </c>
      <c r="K201" s="217" t="s">
        <v>173</v>
      </c>
      <c r="L201" s="41"/>
      <c r="M201" s="222" t="s">
        <v>1</v>
      </c>
      <c r="N201" s="223" t="s">
        <v>42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174</v>
      </c>
      <c r="AT201" s="226" t="s">
        <v>169</v>
      </c>
      <c r="AU201" s="226" t="s">
        <v>87</v>
      </c>
      <c r="AY201" s="14" t="s">
        <v>167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85</v>
      </c>
      <c r="BK201" s="227">
        <f>ROUND(I201*H201,2)</f>
        <v>0</v>
      </c>
      <c r="BL201" s="14" t="s">
        <v>174</v>
      </c>
      <c r="BM201" s="226" t="s">
        <v>3548</v>
      </c>
    </row>
    <row r="202" s="2" customFormat="1" ht="14.4" customHeight="1">
      <c r="A202" s="35"/>
      <c r="B202" s="36"/>
      <c r="C202" s="215" t="s">
        <v>480</v>
      </c>
      <c r="D202" s="215" t="s">
        <v>169</v>
      </c>
      <c r="E202" s="216" t="s">
        <v>3549</v>
      </c>
      <c r="F202" s="217" t="s">
        <v>3550</v>
      </c>
      <c r="G202" s="218" t="s">
        <v>321</v>
      </c>
      <c r="H202" s="219">
        <v>121</v>
      </c>
      <c r="I202" s="220"/>
      <c r="J202" s="221">
        <f>ROUND(I202*H202,2)</f>
        <v>0</v>
      </c>
      <c r="K202" s="217" t="s">
        <v>173</v>
      </c>
      <c r="L202" s="41"/>
      <c r="M202" s="222" t="s">
        <v>1</v>
      </c>
      <c r="N202" s="223" t="s">
        <v>42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174</v>
      </c>
      <c r="AT202" s="226" t="s">
        <v>169</v>
      </c>
      <c r="AU202" s="226" t="s">
        <v>87</v>
      </c>
      <c r="AY202" s="14" t="s">
        <v>167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85</v>
      </c>
      <c r="BK202" s="227">
        <f>ROUND(I202*H202,2)</f>
        <v>0</v>
      </c>
      <c r="BL202" s="14" t="s">
        <v>174</v>
      </c>
      <c r="BM202" s="226" t="s">
        <v>3551</v>
      </c>
    </row>
    <row r="203" s="2" customFormat="1" ht="14.4" customHeight="1">
      <c r="A203" s="35"/>
      <c r="B203" s="36"/>
      <c r="C203" s="215" t="s">
        <v>484</v>
      </c>
      <c r="D203" s="215" t="s">
        <v>169</v>
      </c>
      <c r="E203" s="216" t="s">
        <v>3454</v>
      </c>
      <c r="F203" s="217" t="s">
        <v>3455</v>
      </c>
      <c r="G203" s="218" t="s">
        <v>178</v>
      </c>
      <c r="H203" s="219">
        <v>10800</v>
      </c>
      <c r="I203" s="220"/>
      <c r="J203" s="221">
        <f>ROUND(I203*H203,2)</f>
        <v>0</v>
      </c>
      <c r="K203" s="217" t="s">
        <v>173</v>
      </c>
      <c r="L203" s="41"/>
      <c r="M203" s="222" t="s">
        <v>1</v>
      </c>
      <c r="N203" s="223" t="s">
        <v>42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174</v>
      </c>
      <c r="AT203" s="226" t="s">
        <v>169</v>
      </c>
      <c r="AU203" s="226" t="s">
        <v>87</v>
      </c>
      <c r="AY203" s="14" t="s">
        <v>167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85</v>
      </c>
      <c r="BK203" s="227">
        <f>ROUND(I203*H203,2)</f>
        <v>0</v>
      </c>
      <c r="BL203" s="14" t="s">
        <v>174</v>
      </c>
      <c r="BM203" s="226" t="s">
        <v>3552</v>
      </c>
    </row>
    <row r="204" s="2" customFormat="1" ht="14.4" customHeight="1">
      <c r="A204" s="35"/>
      <c r="B204" s="36"/>
      <c r="C204" s="228" t="s">
        <v>488</v>
      </c>
      <c r="D204" s="228" t="s">
        <v>225</v>
      </c>
      <c r="E204" s="229" t="s">
        <v>3553</v>
      </c>
      <c r="F204" s="230" t="s">
        <v>3554</v>
      </c>
      <c r="G204" s="231" t="s">
        <v>178</v>
      </c>
      <c r="H204" s="232">
        <v>10800</v>
      </c>
      <c r="I204" s="233"/>
      <c r="J204" s="234">
        <f>ROUND(I204*H204,2)</f>
        <v>0</v>
      </c>
      <c r="K204" s="230" t="s">
        <v>1</v>
      </c>
      <c r="L204" s="235"/>
      <c r="M204" s="236" t="s">
        <v>1</v>
      </c>
      <c r="N204" s="237" t="s">
        <v>42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200</v>
      </c>
      <c r="AT204" s="226" t="s">
        <v>225</v>
      </c>
      <c r="AU204" s="226" t="s">
        <v>87</v>
      </c>
      <c r="AY204" s="14" t="s">
        <v>167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174</v>
      </c>
      <c r="BM204" s="226" t="s">
        <v>3555</v>
      </c>
    </row>
    <row r="205" s="2" customFormat="1" ht="14.4" customHeight="1">
      <c r="A205" s="35"/>
      <c r="B205" s="36"/>
      <c r="C205" s="215" t="s">
        <v>493</v>
      </c>
      <c r="D205" s="215" t="s">
        <v>169</v>
      </c>
      <c r="E205" s="216" t="s">
        <v>3556</v>
      </c>
      <c r="F205" s="217" t="s">
        <v>3557</v>
      </c>
      <c r="G205" s="218" t="s">
        <v>178</v>
      </c>
      <c r="H205" s="219">
        <v>100</v>
      </c>
      <c r="I205" s="220"/>
      <c r="J205" s="221">
        <f>ROUND(I205*H205,2)</f>
        <v>0</v>
      </c>
      <c r="K205" s="217" t="s">
        <v>173</v>
      </c>
      <c r="L205" s="41"/>
      <c r="M205" s="222" t="s">
        <v>1</v>
      </c>
      <c r="N205" s="223" t="s">
        <v>42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174</v>
      </c>
      <c r="AT205" s="226" t="s">
        <v>169</v>
      </c>
      <c r="AU205" s="226" t="s">
        <v>87</v>
      </c>
      <c r="AY205" s="14" t="s">
        <v>167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85</v>
      </c>
      <c r="BK205" s="227">
        <f>ROUND(I205*H205,2)</f>
        <v>0</v>
      </c>
      <c r="BL205" s="14" t="s">
        <v>174</v>
      </c>
      <c r="BM205" s="226" t="s">
        <v>3558</v>
      </c>
    </row>
    <row r="206" s="2" customFormat="1" ht="14.4" customHeight="1">
      <c r="A206" s="35"/>
      <c r="B206" s="36"/>
      <c r="C206" s="228" t="s">
        <v>497</v>
      </c>
      <c r="D206" s="228" t="s">
        <v>225</v>
      </c>
      <c r="E206" s="229" t="s">
        <v>3559</v>
      </c>
      <c r="F206" s="230" t="s">
        <v>3560</v>
      </c>
      <c r="G206" s="231" t="s">
        <v>178</v>
      </c>
      <c r="H206" s="232">
        <v>100</v>
      </c>
      <c r="I206" s="233"/>
      <c r="J206" s="234">
        <f>ROUND(I206*H206,2)</f>
        <v>0</v>
      </c>
      <c r="K206" s="230" t="s">
        <v>173</v>
      </c>
      <c r="L206" s="235"/>
      <c r="M206" s="236" t="s">
        <v>1</v>
      </c>
      <c r="N206" s="237" t="s">
        <v>42</v>
      </c>
      <c r="O206" s="88"/>
      <c r="P206" s="224">
        <f>O206*H206</f>
        <v>0</v>
      </c>
      <c r="Q206" s="224">
        <v>0.012</v>
      </c>
      <c r="R206" s="224">
        <f>Q206*H206</f>
        <v>1.2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200</v>
      </c>
      <c r="AT206" s="226" t="s">
        <v>225</v>
      </c>
      <c r="AU206" s="226" t="s">
        <v>87</v>
      </c>
      <c r="AY206" s="14" t="s">
        <v>167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85</v>
      </c>
      <c r="BK206" s="227">
        <f>ROUND(I206*H206,2)</f>
        <v>0</v>
      </c>
      <c r="BL206" s="14" t="s">
        <v>174</v>
      </c>
      <c r="BM206" s="226" t="s">
        <v>3561</v>
      </c>
    </row>
    <row r="207" s="2" customFormat="1" ht="14.4" customHeight="1">
      <c r="A207" s="35"/>
      <c r="B207" s="36"/>
      <c r="C207" s="215" t="s">
        <v>501</v>
      </c>
      <c r="D207" s="215" t="s">
        <v>169</v>
      </c>
      <c r="E207" s="216" t="s">
        <v>3562</v>
      </c>
      <c r="F207" s="217" t="s">
        <v>3563</v>
      </c>
      <c r="G207" s="218" t="s">
        <v>321</v>
      </c>
      <c r="H207" s="219">
        <v>200</v>
      </c>
      <c r="I207" s="220"/>
      <c r="J207" s="221">
        <f>ROUND(I207*H207,2)</f>
        <v>0</v>
      </c>
      <c r="K207" s="217" t="s">
        <v>173</v>
      </c>
      <c r="L207" s="41"/>
      <c r="M207" s="222" t="s">
        <v>1</v>
      </c>
      <c r="N207" s="223" t="s">
        <v>42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174</v>
      </c>
      <c r="AT207" s="226" t="s">
        <v>169</v>
      </c>
      <c r="AU207" s="226" t="s">
        <v>87</v>
      </c>
      <c r="AY207" s="14" t="s">
        <v>167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85</v>
      </c>
      <c r="BK207" s="227">
        <f>ROUND(I207*H207,2)</f>
        <v>0</v>
      </c>
      <c r="BL207" s="14" t="s">
        <v>174</v>
      </c>
      <c r="BM207" s="226" t="s">
        <v>3564</v>
      </c>
    </row>
    <row r="208" s="2" customFormat="1" ht="14.4" customHeight="1">
      <c r="A208" s="35"/>
      <c r="B208" s="36"/>
      <c r="C208" s="228" t="s">
        <v>505</v>
      </c>
      <c r="D208" s="228" t="s">
        <v>225</v>
      </c>
      <c r="E208" s="229" t="s">
        <v>3565</v>
      </c>
      <c r="F208" s="230" t="s">
        <v>3566</v>
      </c>
      <c r="G208" s="231" t="s">
        <v>321</v>
      </c>
      <c r="H208" s="232">
        <v>200</v>
      </c>
      <c r="I208" s="233"/>
      <c r="J208" s="234">
        <f>ROUND(I208*H208,2)</f>
        <v>0</v>
      </c>
      <c r="K208" s="230" t="s">
        <v>173</v>
      </c>
      <c r="L208" s="235"/>
      <c r="M208" s="236" t="s">
        <v>1</v>
      </c>
      <c r="N208" s="237" t="s">
        <v>42</v>
      </c>
      <c r="O208" s="88"/>
      <c r="P208" s="224">
        <f>O208*H208</f>
        <v>0</v>
      </c>
      <c r="Q208" s="224">
        <v>0.00013999999999999999</v>
      </c>
      <c r="R208" s="224">
        <f>Q208*H208</f>
        <v>0.027999999999999997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200</v>
      </c>
      <c r="AT208" s="226" t="s">
        <v>225</v>
      </c>
      <c r="AU208" s="226" t="s">
        <v>87</v>
      </c>
      <c r="AY208" s="14" t="s">
        <v>167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85</v>
      </c>
      <c r="BK208" s="227">
        <f>ROUND(I208*H208,2)</f>
        <v>0</v>
      </c>
      <c r="BL208" s="14" t="s">
        <v>174</v>
      </c>
      <c r="BM208" s="226" t="s">
        <v>3567</v>
      </c>
    </row>
    <row r="209" s="2" customFormat="1" ht="14.4" customHeight="1">
      <c r="A209" s="35"/>
      <c r="B209" s="36"/>
      <c r="C209" s="215" t="s">
        <v>509</v>
      </c>
      <c r="D209" s="215" t="s">
        <v>169</v>
      </c>
      <c r="E209" s="216" t="s">
        <v>3441</v>
      </c>
      <c r="F209" s="217" t="s">
        <v>3442</v>
      </c>
      <c r="G209" s="218" t="s">
        <v>178</v>
      </c>
      <c r="H209" s="219">
        <v>1300</v>
      </c>
      <c r="I209" s="220"/>
      <c r="J209" s="221">
        <f>ROUND(I209*H209,2)</f>
        <v>0</v>
      </c>
      <c r="K209" s="217" t="s">
        <v>173</v>
      </c>
      <c r="L209" s="41"/>
      <c r="M209" s="222" t="s">
        <v>1</v>
      </c>
      <c r="N209" s="223" t="s">
        <v>42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174</v>
      </c>
      <c r="AT209" s="226" t="s">
        <v>169</v>
      </c>
      <c r="AU209" s="226" t="s">
        <v>87</v>
      </c>
      <c r="AY209" s="14" t="s">
        <v>167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85</v>
      </c>
      <c r="BK209" s="227">
        <f>ROUND(I209*H209,2)</f>
        <v>0</v>
      </c>
      <c r="BL209" s="14" t="s">
        <v>174</v>
      </c>
      <c r="BM209" s="226" t="s">
        <v>3568</v>
      </c>
    </row>
    <row r="210" s="2" customFormat="1" ht="14.4" customHeight="1">
      <c r="A210" s="35"/>
      <c r="B210" s="36"/>
      <c r="C210" s="228" t="s">
        <v>514</v>
      </c>
      <c r="D210" s="228" t="s">
        <v>225</v>
      </c>
      <c r="E210" s="229" t="s">
        <v>3444</v>
      </c>
      <c r="F210" s="230" t="s">
        <v>3445</v>
      </c>
      <c r="G210" s="231" t="s">
        <v>178</v>
      </c>
      <c r="H210" s="232">
        <v>1365</v>
      </c>
      <c r="I210" s="233"/>
      <c r="J210" s="234">
        <f>ROUND(I210*H210,2)</f>
        <v>0</v>
      </c>
      <c r="K210" s="230" t="s">
        <v>173</v>
      </c>
      <c r="L210" s="235"/>
      <c r="M210" s="236" t="s">
        <v>1</v>
      </c>
      <c r="N210" s="237" t="s">
        <v>42</v>
      </c>
      <c r="O210" s="88"/>
      <c r="P210" s="224">
        <f>O210*H210</f>
        <v>0</v>
      </c>
      <c r="Q210" s="224">
        <v>6.9999999999999994E-05</v>
      </c>
      <c r="R210" s="224">
        <f>Q210*H210</f>
        <v>0.095549999999999996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200</v>
      </c>
      <c r="AT210" s="226" t="s">
        <v>225</v>
      </c>
      <c r="AU210" s="226" t="s">
        <v>87</v>
      </c>
      <c r="AY210" s="14" t="s">
        <v>167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85</v>
      </c>
      <c r="BK210" s="227">
        <f>ROUND(I210*H210,2)</f>
        <v>0</v>
      </c>
      <c r="BL210" s="14" t="s">
        <v>174</v>
      </c>
      <c r="BM210" s="226" t="s">
        <v>3569</v>
      </c>
    </row>
    <row r="211" s="2" customFormat="1" ht="14.4" customHeight="1">
      <c r="A211" s="35"/>
      <c r="B211" s="36"/>
      <c r="C211" s="215" t="s">
        <v>519</v>
      </c>
      <c r="D211" s="215" t="s">
        <v>169</v>
      </c>
      <c r="E211" s="216" t="s">
        <v>3570</v>
      </c>
      <c r="F211" s="217" t="s">
        <v>3571</v>
      </c>
      <c r="G211" s="218" t="s">
        <v>321</v>
      </c>
      <c r="H211" s="219">
        <v>6</v>
      </c>
      <c r="I211" s="220"/>
      <c r="J211" s="221">
        <f>ROUND(I211*H211,2)</f>
        <v>0</v>
      </c>
      <c r="K211" s="217" t="s">
        <v>1</v>
      </c>
      <c r="L211" s="41"/>
      <c r="M211" s="222" t="s">
        <v>1</v>
      </c>
      <c r="N211" s="223" t="s">
        <v>42</v>
      </c>
      <c r="O211" s="88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174</v>
      </c>
      <c r="AT211" s="226" t="s">
        <v>169</v>
      </c>
      <c r="AU211" s="226" t="s">
        <v>87</v>
      </c>
      <c r="AY211" s="14" t="s">
        <v>167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85</v>
      </c>
      <c r="BK211" s="227">
        <f>ROUND(I211*H211,2)</f>
        <v>0</v>
      </c>
      <c r="BL211" s="14" t="s">
        <v>174</v>
      </c>
      <c r="BM211" s="226" t="s">
        <v>3572</v>
      </c>
    </row>
    <row r="212" s="2" customFormat="1" ht="14.4" customHeight="1">
      <c r="A212" s="35"/>
      <c r="B212" s="36"/>
      <c r="C212" s="228" t="s">
        <v>523</v>
      </c>
      <c r="D212" s="228" t="s">
        <v>225</v>
      </c>
      <c r="E212" s="229" t="s">
        <v>3573</v>
      </c>
      <c r="F212" s="230" t="s">
        <v>3574</v>
      </c>
      <c r="G212" s="231" t="s">
        <v>321</v>
      </c>
      <c r="H212" s="232">
        <v>5</v>
      </c>
      <c r="I212" s="233"/>
      <c r="J212" s="234">
        <f>ROUND(I212*H212,2)</f>
        <v>0</v>
      </c>
      <c r="K212" s="230" t="s">
        <v>1</v>
      </c>
      <c r="L212" s="235"/>
      <c r="M212" s="236" t="s">
        <v>1</v>
      </c>
      <c r="N212" s="237" t="s">
        <v>42</v>
      </c>
      <c r="O212" s="88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200</v>
      </c>
      <c r="AT212" s="226" t="s">
        <v>225</v>
      </c>
      <c r="AU212" s="226" t="s">
        <v>87</v>
      </c>
      <c r="AY212" s="14" t="s">
        <v>167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85</v>
      </c>
      <c r="BK212" s="227">
        <f>ROUND(I212*H212,2)</f>
        <v>0</v>
      </c>
      <c r="BL212" s="14" t="s">
        <v>174</v>
      </c>
      <c r="BM212" s="226" t="s">
        <v>3575</v>
      </c>
    </row>
    <row r="213" s="2" customFormat="1" ht="14.4" customHeight="1">
      <c r="A213" s="35"/>
      <c r="B213" s="36"/>
      <c r="C213" s="228" t="s">
        <v>529</v>
      </c>
      <c r="D213" s="228" t="s">
        <v>225</v>
      </c>
      <c r="E213" s="229" t="s">
        <v>3576</v>
      </c>
      <c r="F213" s="230" t="s">
        <v>3577</v>
      </c>
      <c r="G213" s="231" t="s">
        <v>321</v>
      </c>
      <c r="H213" s="232">
        <v>1</v>
      </c>
      <c r="I213" s="233"/>
      <c r="J213" s="234">
        <f>ROUND(I213*H213,2)</f>
        <v>0</v>
      </c>
      <c r="K213" s="230" t="s">
        <v>1</v>
      </c>
      <c r="L213" s="235"/>
      <c r="M213" s="236" t="s">
        <v>1</v>
      </c>
      <c r="N213" s="237" t="s">
        <v>42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200</v>
      </c>
      <c r="AT213" s="226" t="s">
        <v>225</v>
      </c>
      <c r="AU213" s="226" t="s">
        <v>87</v>
      </c>
      <c r="AY213" s="14" t="s">
        <v>167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85</v>
      </c>
      <c r="BK213" s="227">
        <f>ROUND(I213*H213,2)</f>
        <v>0</v>
      </c>
      <c r="BL213" s="14" t="s">
        <v>174</v>
      </c>
      <c r="BM213" s="226" t="s">
        <v>3578</v>
      </c>
    </row>
    <row r="214" s="12" customFormat="1" ht="22.8" customHeight="1">
      <c r="A214" s="12"/>
      <c r="B214" s="199"/>
      <c r="C214" s="200"/>
      <c r="D214" s="201" t="s">
        <v>76</v>
      </c>
      <c r="E214" s="213" t="s">
        <v>3579</v>
      </c>
      <c r="F214" s="213" t="s">
        <v>3580</v>
      </c>
      <c r="G214" s="200"/>
      <c r="H214" s="200"/>
      <c r="I214" s="203"/>
      <c r="J214" s="214">
        <f>BK214</f>
        <v>0</v>
      </c>
      <c r="K214" s="200"/>
      <c r="L214" s="205"/>
      <c r="M214" s="206"/>
      <c r="N214" s="207"/>
      <c r="O214" s="207"/>
      <c r="P214" s="208">
        <f>SUM(P215:P223)</f>
        <v>0</v>
      </c>
      <c r="Q214" s="207"/>
      <c r="R214" s="208">
        <f>SUM(R215:R223)</f>
        <v>0.012</v>
      </c>
      <c r="S214" s="207"/>
      <c r="T214" s="209">
        <f>SUM(T215:T223)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0" t="s">
        <v>85</v>
      </c>
      <c r="AT214" s="211" t="s">
        <v>76</v>
      </c>
      <c r="AU214" s="211" t="s">
        <v>85</v>
      </c>
      <c r="AY214" s="210" t="s">
        <v>167</v>
      </c>
      <c r="BK214" s="212">
        <f>SUM(BK215:BK223)</f>
        <v>0</v>
      </c>
    </row>
    <row r="215" s="2" customFormat="1" ht="14.4" customHeight="1">
      <c r="A215" s="35"/>
      <c r="B215" s="36"/>
      <c r="C215" s="215" t="s">
        <v>533</v>
      </c>
      <c r="D215" s="215" t="s">
        <v>169</v>
      </c>
      <c r="E215" s="216" t="s">
        <v>3581</v>
      </c>
      <c r="F215" s="217" t="s">
        <v>3582</v>
      </c>
      <c r="G215" s="218" t="s">
        <v>321</v>
      </c>
      <c r="H215" s="219">
        <v>1</v>
      </c>
      <c r="I215" s="220"/>
      <c r="J215" s="221">
        <f>ROUND(I215*H215,2)</f>
        <v>0</v>
      </c>
      <c r="K215" s="217" t="s">
        <v>173</v>
      </c>
      <c r="L215" s="41"/>
      <c r="M215" s="222" t="s">
        <v>1</v>
      </c>
      <c r="N215" s="223" t="s">
        <v>42</v>
      </c>
      <c r="O215" s="88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174</v>
      </c>
      <c r="AT215" s="226" t="s">
        <v>169</v>
      </c>
      <c r="AU215" s="226" t="s">
        <v>87</v>
      </c>
      <c r="AY215" s="14" t="s">
        <v>167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85</v>
      </c>
      <c r="BK215" s="227">
        <f>ROUND(I215*H215,2)</f>
        <v>0</v>
      </c>
      <c r="BL215" s="14" t="s">
        <v>174</v>
      </c>
      <c r="BM215" s="226" t="s">
        <v>3583</v>
      </c>
    </row>
    <row r="216" s="2" customFormat="1" ht="14.4" customHeight="1">
      <c r="A216" s="35"/>
      <c r="B216" s="36"/>
      <c r="C216" s="228" t="s">
        <v>537</v>
      </c>
      <c r="D216" s="228" t="s">
        <v>225</v>
      </c>
      <c r="E216" s="229" t="s">
        <v>3584</v>
      </c>
      <c r="F216" s="230" t="s">
        <v>3585</v>
      </c>
      <c r="G216" s="231" t="s">
        <v>321</v>
      </c>
      <c r="H216" s="232">
        <v>1</v>
      </c>
      <c r="I216" s="233"/>
      <c r="J216" s="234">
        <f>ROUND(I216*H216,2)</f>
        <v>0</v>
      </c>
      <c r="K216" s="230" t="s">
        <v>1</v>
      </c>
      <c r="L216" s="235"/>
      <c r="M216" s="236" t="s">
        <v>1</v>
      </c>
      <c r="N216" s="237" t="s">
        <v>42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200</v>
      </c>
      <c r="AT216" s="226" t="s">
        <v>225</v>
      </c>
      <c r="AU216" s="226" t="s">
        <v>87</v>
      </c>
      <c r="AY216" s="14" t="s">
        <v>167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85</v>
      </c>
      <c r="BK216" s="227">
        <f>ROUND(I216*H216,2)</f>
        <v>0</v>
      </c>
      <c r="BL216" s="14" t="s">
        <v>174</v>
      </c>
      <c r="BM216" s="226" t="s">
        <v>3586</v>
      </c>
    </row>
    <row r="217" s="2" customFormat="1" ht="14.4" customHeight="1">
      <c r="A217" s="35"/>
      <c r="B217" s="36"/>
      <c r="C217" s="215" t="s">
        <v>541</v>
      </c>
      <c r="D217" s="215" t="s">
        <v>169</v>
      </c>
      <c r="E217" s="216" t="s">
        <v>3587</v>
      </c>
      <c r="F217" s="217" t="s">
        <v>3588</v>
      </c>
      <c r="G217" s="218" t="s">
        <v>321</v>
      </c>
      <c r="H217" s="219">
        <v>3</v>
      </c>
      <c r="I217" s="220"/>
      <c r="J217" s="221">
        <f>ROUND(I217*H217,2)</f>
        <v>0</v>
      </c>
      <c r="K217" s="217" t="s">
        <v>173</v>
      </c>
      <c r="L217" s="41"/>
      <c r="M217" s="222" t="s">
        <v>1</v>
      </c>
      <c r="N217" s="223" t="s">
        <v>42</v>
      </c>
      <c r="O217" s="88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174</v>
      </c>
      <c r="AT217" s="226" t="s">
        <v>169</v>
      </c>
      <c r="AU217" s="226" t="s">
        <v>87</v>
      </c>
      <c r="AY217" s="14" t="s">
        <v>167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85</v>
      </c>
      <c r="BK217" s="227">
        <f>ROUND(I217*H217,2)</f>
        <v>0</v>
      </c>
      <c r="BL217" s="14" t="s">
        <v>174</v>
      </c>
      <c r="BM217" s="226" t="s">
        <v>3589</v>
      </c>
    </row>
    <row r="218" s="2" customFormat="1" ht="14.4" customHeight="1">
      <c r="A218" s="35"/>
      <c r="B218" s="36"/>
      <c r="C218" s="228" t="s">
        <v>545</v>
      </c>
      <c r="D218" s="228" t="s">
        <v>225</v>
      </c>
      <c r="E218" s="229" t="s">
        <v>3590</v>
      </c>
      <c r="F218" s="230" t="s">
        <v>3591</v>
      </c>
      <c r="G218" s="231" t="s">
        <v>321</v>
      </c>
      <c r="H218" s="232">
        <v>6</v>
      </c>
      <c r="I218" s="233"/>
      <c r="J218" s="234">
        <f>ROUND(I218*H218,2)</f>
        <v>0</v>
      </c>
      <c r="K218" s="230" t="s">
        <v>1</v>
      </c>
      <c r="L218" s="235"/>
      <c r="M218" s="236" t="s">
        <v>1</v>
      </c>
      <c r="N218" s="237" t="s">
        <v>42</v>
      </c>
      <c r="O218" s="88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200</v>
      </c>
      <c r="AT218" s="226" t="s">
        <v>225</v>
      </c>
      <c r="AU218" s="226" t="s">
        <v>87</v>
      </c>
      <c r="AY218" s="14" t="s">
        <v>167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85</v>
      </c>
      <c r="BK218" s="227">
        <f>ROUND(I218*H218,2)</f>
        <v>0</v>
      </c>
      <c r="BL218" s="14" t="s">
        <v>174</v>
      </c>
      <c r="BM218" s="226" t="s">
        <v>3592</v>
      </c>
    </row>
    <row r="219" s="2" customFormat="1" ht="14.4" customHeight="1">
      <c r="A219" s="35"/>
      <c r="B219" s="36"/>
      <c r="C219" s="228" t="s">
        <v>549</v>
      </c>
      <c r="D219" s="228" t="s">
        <v>225</v>
      </c>
      <c r="E219" s="229" t="s">
        <v>3593</v>
      </c>
      <c r="F219" s="230" t="s">
        <v>3594</v>
      </c>
      <c r="G219" s="231" t="s">
        <v>321</v>
      </c>
      <c r="H219" s="232">
        <v>3</v>
      </c>
      <c r="I219" s="233"/>
      <c r="J219" s="234">
        <f>ROUND(I219*H219,2)</f>
        <v>0</v>
      </c>
      <c r="K219" s="230" t="s">
        <v>1</v>
      </c>
      <c r="L219" s="235"/>
      <c r="M219" s="236" t="s">
        <v>1</v>
      </c>
      <c r="N219" s="237" t="s">
        <v>42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200</v>
      </c>
      <c r="AT219" s="226" t="s">
        <v>225</v>
      </c>
      <c r="AU219" s="226" t="s">
        <v>87</v>
      </c>
      <c r="AY219" s="14" t="s">
        <v>167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85</v>
      </c>
      <c r="BK219" s="227">
        <f>ROUND(I219*H219,2)</f>
        <v>0</v>
      </c>
      <c r="BL219" s="14" t="s">
        <v>174</v>
      </c>
      <c r="BM219" s="226" t="s">
        <v>3595</v>
      </c>
    </row>
    <row r="220" s="2" customFormat="1" ht="14.4" customHeight="1">
      <c r="A220" s="35"/>
      <c r="B220" s="36"/>
      <c r="C220" s="215" t="s">
        <v>553</v>
      </c>
      <c r="D220" s="215" t="s">
        <v>169</v>
      </c>
      <c r="E220" s="216" t="s">
        <v>3596</v>
      </c>
      <c r="F220" s="217" t="s">
        <v>3597</v>
      </c>
      <c r="G220" s="218" t="s">
        <v>321</v>
      </c>
      <c r="H220" s="219">
        <v>3</v>
      </c>
      <c r="I220" s="220"/>
      <c r="J220" s="221">
        <f>ROUND(I220*H220,2)</f>
        <v>0</v>
      </c>
      <c r="K220" s="217" t="s">
        <v>173</v>
      </c>
      <c r="L220" s="41"/>
      <c r="M220" s="222" t="s">
        <v>1</v>
      </c>
      <c r="N220" s="223" t="s">
        <v>42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174</v>
      </c>
      <c r="AT220" s="226" t="s">
        <v>169</v>
      </c>
      <c r="AU220" s="226" t="s">
        <v>87</v>
      </c>
      <c r="AY220" s="14" t="s">
        <v>167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85</v>
      </c>
      <c r="BK220" s="227">
        <f>ROUND(I220*H220,2)</f>
        <v>0</v>
      </c>
      <c r="BL220" s="14" t="s">
        <v>174</v>
      </c>
      <c r="BM220" s="226" t="s">
        <v>3598</v>
      </c>
    </row>
    <row r="221" s="2" customFormat="1" ht="14.4" customHeight="1">
      <c r="A221" s="35"/>
      <c r="B221" s="36"/>
      <c r="C221" s="228" t="s">
        <v>557</v>
      </c>
      <c r="D221" s="228" t="s">
        <v>225</v>
      </c>
      <c r="E221" s="229" t="s">
        <v>3599</v>
      </c>
      <c r="F221" s="230" t="s">
        <v>3600</v>
      </c>
      <c r="G221" s="231" t="s">
        <v>321</v>
      </c>
      <c r="H221" s="232">
        <v>3</v>
      </c>
      <c r="I221" s="233"/>
      <c r="J221" s="234">
        <f>ROUND(I221*H221,2)</f>
        <v>0</v>
      </c>
      <c r="K221" s="230" t="s">
        <v>1</v>
      </c>
      <c r="L221" s="235"/>
      <c r="M221" s="236" t="s">
        <v>1</v>
      </c>
      <c r="N221" s="237" t="s">
        <v>42</v>
      </c>
      <c r="O221" s="88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200</v>
      </c>
      <c r="AT221" s="226" t="s">
        <v>225</v>
      </c>
      <c r="AU221" s="226" t="s">
        <v>87</v>
      </c>
      <c r="AY221" s="14" t="s">
        <v>167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85</v>
      </c>
      <c r="BK221" s="227">
        <f>ROUND(I221*H221,2)</f>
        <v>0</v>
      </c>
      <c r="BL221" s="14" t="s">
        <v>174</v>
      </c>
      <c r="BM221" s="226" t="s">
        <v>3601</v>
      </c>
    </row>
    <row r="222" s="2" customFormat="1" ht="14.4" customHeight="1">
      <c r="A222" s="35"/>
      <c r="B222" s="36"/>
      <c r="C222" s="215" t="s">
        <v>561</v>
      </c>
      <c r="D222" s="215" t="s">
        <v>169</v>
      </c>
      <c r="E222" s="216" t="s">
        <v>3454</v>
      </c>
      <c r="F222" s="217" t="s">
        <v>3455</v>
      </c>
      <c r="G222" s="218" t="s">
        <v>178</v>
      </c>
      <c r="H222" s="219">
        <v>200</v>
      </c>
      <c r="I222" s="220"/>
      <c r="J222" s="221">
        <f>ROUND(I222*H222,2)</f>
        <v>0</v>
      </c>
      <c r="K222" s="217" t="s">
        <v>173</v>
      </c>
      <c r="L222" s="41"/>
      <c r="M222" s="222" t="s">
        <v>1</v>
      </c>
      <c r="N222" s="223" t="s">
        <v>42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174</v>
      </c>
      <c r="AT222" s="226" t="s">
        <v>169</v>
      </c>
      <c r="AU222" s="226" t="s">
        <v>87</v>
      </c>
      <c r="AY222" s="14" t="s">
        <v>167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85</v>
      </c>
      <c r="BK222" s="227">
        <f>ROUND(I222*H222,2)</f>
        <v>0</v>
      </c>
      <c r="BL222" s="14" t="s">
        <v>174</v>
      </c>
      <c r="BM222" s="226" t="s">
        <v>3602</v>
      </c>
    </row>
    <row r="223" s="2" customFormat="1" ht="22.2" customHeight="1">
      <c r="A223" s="35"/>
      <c r="B223" s="36"/>
      <c r="C223" s="228" t="s">
        <v>565</v>
      </c>
      <c r="D223" s="228" t="s">
        <v>225</v>
      </c>
      <c r="E223" s="229" t="s">
        <v>3603</v>
      </c>
      <c r="F223" s="230" t="s">
        <v>3604</v>
      </c>
      <c r="G223" s="231" t="s">
        <v>178</v>
      </c>
      <c r="H223" s="232">
        <v>240</v>
      </c>
      <c r="I223" s="233"/>
      <c r="J223" s="234">
        <f>ROUND(I223*H223,2)</f>
        <v>0</v>
      </c>
      <c r="K223" s="230" t="s">
        <v>173</v>
      </c>
      <c r="L223" s="235"/>
      <c r="M223" s="236" t="s">
        <v>1</v>
      </c>
      <c r="N223" s="237" t="s">
        <v>42</v>
      </c>
      <c r="O223" s="88"/>
      <c r="P223" s="224">
        <f>O223*H223</f>
        <v>0</v>
      </c>
      <c r="Q223" s="224">
        <v>5.0000000000000002E-05</v>
      </c>
      <c r="R223" s="224">
        <f>Q223*H223</f>
        <v>0.012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200</v>
      </c>
      <c r="AT223" s="226" t="s">
        <v>225</v>
      </c>
      <c r="AU223" s="226" t="s">
        <v>87</v>
      </c>
      <c r="AY223" s="14" t="s">
        <v>167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85</v>
      </c>
      <c r="BK223" s="227">
        <f>ROUND(I223*H223,2)</f>
        <v>0</v>
      </c>
      <c r="BL223" s="14" t="s">
        <v>174</v>
      </c>
      <c r="BM223" s="226" t="s">
        <v>3605</v>
      </c>
    </row>
    <row r="224" s="12" customFormat="1" ht="22.8" customHeight="1">
      <c r="A224" s="12"/>
      <c r="B224" s="199"/>
      <c r="C224" s="200"/>
      <c r="D224" s="201" t="s">
        <v>76</v>
      </c>
      <c r="E224" s="213" t="s">
        <v>3606</v>
      </c>
      <c r="F224" s="213" t="s">
        <v>3607</v>
      </c>
      <c r="G224" s="200"/>
      <c r="H224" s="200"/>
      <c r="I224" s="203"/>
      <c r="J224" s="214">
        <f>BK224</f>
        <v>0</v>
      </c>
      <c r="K224" s="200"/>
      <c r="L224" s="205"/>
      <c r="M224" s="206"/>
      <c r="N224" s="207"/>
      <c r="O224" s="207"/>
      <c r="P224" s="208">
        <f>SUM(P225:P240)</f>
        <v>0</v>
      </c>
      <c r="Q224" s="207"/>
      <c r="R224" s="208">
        <f>SUM(R225:R240)</f>
        <v>0</v>
      </c>
      <c r="S224" s="207"/>
      <c r="T224" s="209">
        <f>SUM(T225:T240)</f>
        <v>0.001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85</v>
      </c>
      <c r="AT224" s="211" t="s">
        <v>76</v>
      </c>
      <c r="AU224" s="211" t="s">
        <v>85</v>
      </c>
      <c r="AY224" s="210" t="s">
        <v>167</v>
      </c>
      <c r="BK224" s="212">
        <f>SUM(BK225:BK240)</f>
        <v>0</v>
      </c>
    </row>
    <row r="225" s="2" customFormat="1" ht="14.4" customHeight="1">
      <c r="A225" s="35"/>
      <c r="B225" s="36"/>
      <c r="C225" s="215" t="s">
        <v>569</v>
      </c>
      <c r="D225" s="215" t="s">
        <v>169</v>
      </c>
      <c r="E225" s="216" t="s">
        <v>3608</v>
      </c>
      <c r="F225" s="217" t="s">
        <v>3609</v>
      </c>
      <c r="G225" s="218" t="s">
        <v>321</v>
      </c>
      <c r="H225" s="219">
        <v>1</v>
      </c>
      <c r="I225" s="220"/>
      <c r="J225" s="221">
        <f>ROUND(I225*H225,2)</f>
        <v>0</v>
      </c>
      <c r="K225" s="217" t="s">
        <v>173</v>
      </c>
      <c r="L225" s="41"/>
      <c r="M225" s="222" t="s">
        <v>1</v>
      </c>
      <c r="N225" s="223" t="s">
        <v>42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0.001</v>
      </c>
      <c r="T225" s="225">
        <f>S225*H225</f>
        <v>0.001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174</v>
      </c>
      <c r="AT225" s="226" t="s">
        <v>169</v>
      </c>
      <c r="AU225" s="226" t="s">
        <v>87</v>
      </c>
      <c r="AY225" s="14" t="s">
        <v>167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85</v>
      </c>
      <c r="BK225" s="227">
        <f>ROUND(I225*H225,2)</f>
        <v>0</v>
      </c>
      <c r="BL225" s="14" t="s">
        <v>174</v>
      </c>
      <c r="BM225" s="226" t="s">
        <v>3610</v>
      </c>
    </row>
    <row r="226" s="2" customFormat="1" ht="14.4" customHeight="1">
      <c r="A226" s="35"/>
      <c r="B226" s="36"/>
      <c r="C226" s="215" t="s">
        <v>573</v>
      </c>
      <c r="D226" s="215" t="s">
        <v>169</v>
      </c>
      <c r="E226" s="216" t="s">
        <v>3611</v>
      </c>
      <c r="F226" s="217" t="s">
        <v>3612</v>
      </c>
      <c r="G226" s="218" t="s">
        <v>321</v>
      </c>
      <c r="H226" s="219">
        <v>3</v>
      </c>
      <c r="I226" s="220"/>
      <c r="J226" s="221">
        <f>ROUND(I226*H226,2)</f>
        <v>0</v>
      </c>
      <c r="K226" s="217" t="s">
        <v>173</v>
      </c>
      <c r="L226" s="41"/>
      <c r="M226" s="222" t="s">
        <v>1</v>
      </c>
      <c r="N226" s="223" t="s">
        <v>42</v>
      </c>
      <c r="O226" s="88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174</v>
      </c>
      <c r="AT226" s="226" t="s">
        <v>169</v>
      </c>
      <c r="AU226" s="226" t="s">
        <v>87</v>
      </c>
      <c r="AY226" s="14" t="s">
        <v>167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85</v>
      </c>
      <c r="BK226" s="227">
        <f>ROUND(I226*H226,2)</f>
        <v>0</v>
      </c>
      <c r="BL226" s="14" t="s">
        <v>174</v>
      </c>
      <c r="BM226" s="226" t="s">
        <v>3613</v>
      </c>
    </row>
    <row r="227" s="2" customFormat="1" ht="14.4" customHeight="1">
      <c r="A227" s="35"/>
      <c r="B227" s="36"/>
      <c r="C227" s="228" t="s">
        <v>579</v>
      </c>
      <c r="D227" s="228" t="s">
        <v>225</v>
      </c>
      <c r="E227" s="229" t="s">
        <v>3614</v>
      </c>
      <c r="F227" s="230" t="s">
        <v>3615</v>
      </c>
      <c r="G227" s="231" t="s">
        <v>321</v>
      </c>
      <c r="H227" s="232">
        <v>3</v>
      </c>
      <c r="I227" s="233"/>
      <c r="J227" s="234">
        <f>ROUND(I227*H227,2)</f>
        <v>0</v>
      </c>
      <c r="K227" s="230" t="s">
        <v>1</v>
      </c>
      <c r="L227" s="235"/>
      <c r="M227" s="236" t="s">
        <v>1</v>
      </c>
      <c r="N227" s="237" t="s">
        <v>42</v>
      </c>
      <c r="O227" s="88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200</v>
      </c>
      <c r="AT227" s="226" t="s">
        <v>225</v>
      </c>
      <c r="AU227" s="226" t="s">
        <v>87</v>
      </c>
      <c r="AY227" s="14" t="s">
        <v>167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4" t="s">
        <v>85</v>
      </c>
      <c r="BK227" s="227">
        <f>ROUND(I227*H227,2)</f>
        <v>0</v>
      </c>
      <c r="BL227" s="14" t="s">
        <v>174</v>
      </c>
      <c r="BM227" s="226" t="s">
        <v>3616</v>
      </c>
    </row>
    <row r="228" s="2" customFormat="1" ht="14.4" customHeight="1">
      <c r="A228" s="35"/>
      <c r="B228" s="36"/>
      <c r="C228" s="228" t="s">
        <v>583</v>
      </c>
      <c r="D228" s="228" t="s">
        <v>225</v>
      </c>
      <c r="E228" s="229" t="s">
        <v>3617</v>
      </c>
      <c r="F228" s="230" t="s">
        <v>3618</v>
      </c>
      <c r="G228" s="231" t="s">
        <v>321</v>
      </c>
      <c r="H228" s="232">
        <v>1</v>
      </c>
      <c r="I228" s="233"/>
      <c r="J228" s="234">
        <f>ROUND(I228*H228,2)</f>
        <v>0</v>
      </c>
      <c r="K228" s="230" t="s">
        <v>1</v>
      </c>
      <c r="L228" s="235"/>
      <c r="M228" s="236" t="s">
        <v>1</v>
      </c>
      <c r="N228" s="237" t="s">
        <v>42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200</v>
      </c>
      <c r="AT228" s="226" t="s">
        <v>225</v>
      </c>
      <c r="AU228" s="226" t="s">
        <v>87</v>
      </c>
      <c r="AY228" s="14" t="s">
        <v>167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85</v>
      </c>
      <c r="BK228" s="227">
        <f>ROUND(I228*H228,2)</f>
        <v>0</v>
      </c>
      <c r="BL228" s="14" t="s">
        <v>174</v>
      </c>
      <c r="BM228" s="226" t="s">
        <v>3619</v>
      </c>
    </row>
    <row r="229" s="2" customFormat="1" ht="14.4" customHeight="1">
      <c r="A229" s="35"/>
      <c r="B229" s="36"/>
      <c r="C229" s="215" t="s">
        <v>587</v>
      </c>
      <c r="D229" s="215" t="s">
        <v>169</v>
      </c>
      <c r="E229" s="216" t="s">
        <v>3620</v>
      </c>
      <c r="F229" s="217" t="s">
        <v>3621</v>
      </c>
      <c r="G229" s="218" t="s">
        <v>321</v>
      </c>
      <c r="H229" s="219">
        <v>3</v>
      </c>
      <c r="I229" s="220"/>
      <c r="J229" s="221">
        <f>ROUND(I229*H229,2)</f>
        <v>0</v>
      </c>
      <c r="K229" s="217" t="s">
        <v>173</v>
      </c>
      <c r="L229" s="41"/>
      <c r="M229" s="222" t="s">
        <v>1</v>
      </c>
      <c r="N229" s="223" t="s">
        <v>42</v>
      </c>
      <c r="O229" s="88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174</v>
      </c>
      <c r="AT229" s="226" t="s">
        <v>169</v>
      </c>
      <c r="AU229" s="226" t="s">
        <v>87</v>
      </c>
      <c r="AY229" s="14" t="s">
        <v>167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4" t="s">
        <v>85</v>
      </c>
      <c r="BK229" s="227">
        <f>ROUND(I229*H229,2)</f>
        <v>0</v>
      </c>
      <c r="BL229" s="14" t="s">
        <v>174</v>
      </c>
      <c r="BM229" s="226" t="s">
        <v>3622</v>
      </c>
    </row>
    <row r="230" s="2" customFormat="1" ht="14.4" customHeight="1">
      <c r="A230" s="35"/>
      <c r="B230" s="36"/>
      <c r="C230" s="228" t="s">
        <v>591</v>
      </c>
      <c r="D230" s="228" t="s">
        <v>225</v>
      </c>
      <c r="E230" s="229" t="s">
        <v>3623</v>
      </c>
      <c r="F230" s="230" t="s">
        <v>3624</v>
      </c>
      <c r="G230" s="231" t="s">
        <v>321</v>
      </c>
      <c r="H230" s="232">
        <v>1</v>
      </c>
      <c r="I230" s="233"/>
      <c r="J230" s="234">
        <f>ROUND(I230*H230,2)</f>
        <v>0</v>
      </c>
      <c r="K230" s="230" t="s">
        <v>1</v>
      </c>
      <c r="L230" s="235"/>
      <c r="M230" s="236" t="s">
        <v>1</v>
      </c>
      <c r="N230" s="237" t="s">
        <v>42</v>
      </c>
      <c r="O230" s="88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200</v>
      </c>
      <c r="AT230" s="226" t="s">
        <v>225</v>
      </c>
      <c r="AU230" s="226" t="s">
        <v>87</v>
      </c>
      <c r="AY230" s="14" t="s">
        <v>167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85</v>
      </c>
      <c r="BK230" s="227">
        <f>ROUND(I230*H230,2)</f>
        <v>0</v>
      </c>
      <c r="BL230" s="14" t="s">
        <v>174</v>
      </c>
      <c r="BM230" s="226" t="s">
        <v>3625</v>
      </c>
    </row>
    <row r="231" s="2" customFormat="1" ht="14.4" customHeight="1">
      <c r="A231" s="35"/>
      <c r="B231" s="36"/>
      <c r="C231" s="228" t="s">
        <v>595</v>
      </c>
      <c r="D231" s="228" t="s">
        <v>225</v>
      </c>
      <c r="E231" s="229" t="s">
        <v>3626</v>
      </c>
      <c r="F231" s="230" t="s">
        <v>3627</v>
      </c>
      <c r="G231" s="231" t="s">
        <v>321</v>
      </c>
      <c r="H231" s="232">
        <v>2</v>
      </c>
      <c r="I231" s="233"/>
      <c r="J231" s="234">
        <f>ROUND(I231*H231,2)</f>
        <v>0</v>
      </c>
      <c r="K231" s="230" t="s">
        <v>1</v>
      </c>
      <c r="L231" s="235"/>
      <c r="M231" s="236" t="s">
        <v>1</v>
      </c>
      <c r="N231" s="237" t="s">
        <v>42</v>
      </c>
      <c r="O231" s="88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200</v>
      </c>
      <c r="AT231" s="226" t="s">
        <v>225</v>
      </c>
      <c r="AU231" s="226" t="s">
        <v>87</v>
      </c>
      <c r="AY231" s="14" t="s">
        <v>167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85</v>
      </c>
      <c r="BK231" s="227">
        <f>ROUND(I231*H231,2)</f>
        <v>0</v>
      </c>
      <c r="BL231" s="14" t="s">
        <v>174</v>
      </c>
      <c r="BM231" s="226" t="s">
        <v>3628</v>
      </c>
    </row>
    <row r="232" s="2" customFormat="1" ht="14.4" customHeight="1">
      <c r="A232" s="35"/>
      <c r="B232" s="36"/>
      <c r="C232" s="215" t="s">
        <v>600</v>
      </c>
      <c r="D232" s="215" t="s">
        <v>169</v>
      </c>
      <c r="E232" s="216" t="s">
        <v>3629</v>
      </c>
      <c r="F232" s="217" t="s">
        <v>3630</v>
      </c>
      <c r="G232" s="218" t="s">
        <v>321</v>
      </c>
      <c r="H232" s="219">
        <v>6</v>
      </c>
      <c r="I232" s="220"/>
      <c r="J232" s="221">
        <f>ROUND(I232*H232,2)</f>
        <v>0</v>
      </c>
      <c r="K232" s="217" t="s">
        <v>173</v>
      </c>
      <c r="L232" s="41"/>
      <c r="M232" s="222" t="s">
        <v>1</v>
      </c>
      <c r="N232" s="223" t="s">
        <v>42</v>
      </c>
      <c r="O232" s="88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174</v>
      </c>
      <c r="AT232" s="226" t="s">
        <v>169</v>
      </c>
      <c r="AU232" s="226" t="s">
        <v>87</v>
      </c>
      <c r="AY232" s="14" t="s">
        <v>167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4" t="s">
        <v>85</v>
      </c>
      <c r="BK232" s="227">
        <f>ROUND(I232*H232,2)</f>
        <v>0</v>
      </c>
      <c r="BL232" s="14" t="s">
        <v>174</v>
      </c>
      <c r="BM232" s="226" t="s">
        <v>3631</v>
      </c>
    </row>
    <row r="233" s="2" customFormat="1" ht="14.4" customHeight="1">
      <c r="A233" s="35"/>
      <c r="B233" s="36"/>
      <c r="C233" s="228" t="s">
        <v>604</v>
      </c>
      <c r="D233" s="228" t="s">
        <v>225</v>
      </c>
      <c r="E233" s="229" t="s">
        <v>3632</v>
      </c>
      <c r="F233" s="230" t="s">
        <v>3633</v>
      </c>
      <c r="G233" s="231" t="s">
        <v>321</v>
      </c>
      <c r="H233" s="232">
        <v>6</v>
      </c>
      <c r="I233" s="233"/>
      <c r="J233" s="234">
        <f>ROUND(I233*H233,2)</f>
        <v>0</v>
      </c>
      <c r="K233" s="230" t="s">
        <v>1</v>
      </c>
      <c r="L233" s="235"/>
      <c r="M233" s="236" t="s">
        <v>1</v>
      </c>
      <c r="N233" s="237" t="s">
        <v>42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200</v>
      </c>
      <c r="AT233" s="226" t="s">
        <v>225</v>
      </c>
      <c r="AU233" s="226" t="s">
        <v>87</v>
      </c>
      <c r="AY233" s="14" t="s">
        <v>167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85</v>
      </c>
      <c r="BK233" s="227">
        <f>ROUND(I233*H233,2)</f>
        <v>0</v>
      </c>
      <c r="BL233" s="14" t="s">
        <v>174</v>
      </c>
      <c r="BM233" s="226" t="s">
        <v>3634</v>
      </c>
    </row>
    <row r="234" s="2" customFormat="1" ht="14.4" customHeight="1">
      <c r="A234" s="35"/>
      <c r="B234" s="36"/>
      <c r="C234" s="215" t="s">
        <v>608</v>
      </c>
      <c r="D234" s="215" t="s">
        <v>169</v>
      </c>
      <c r="E234" s="216" t="s">
        <v>3635</v>
      </c>
      <c r="F234" s="217" t="s">
        <v>3636</v>
      </c>
      <c r="G234" s="218" t="s">
        <v>321</v>
      </c>
      <c r="H234" s="219">
        <v>2</v>
      </c>
      <c r="I234" s="220"/>
      <c r="J234" s="221">
        <f>ROUND(I234*H234,2)</f>
        <v>0</v>
      </c>
      <c r="K234" s="217" t="s">
        <v>173</v>
      </c>
      <c r="L234" s="41"/>
      <c r="M234" s="222" t="s">
        <v>1</v>
      </c>
      <c r="N234" s="223" t="s">
        <v>42</v>
      </c>
      <c r="O234" s="88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174</v>
      </c>
      <c r="AT234" s="226" t="s">
        <v>169</v>
      </c>
      <c r="AU234" s="226" t="s">
        <v>87</v>
      </c>
      <c r="AY234" s="14" t="s">
        <v>167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85</v>
      </c>
      <c r="BK234" s="227">
        <f>ROUND(I234*H234,2)</f>
        <v>0</v>
      </c>
      <c r="BL234" s="14" t="s">
        <v>174</v>
      </c>
      <c r="BM234" s="226" t="s">
        <v>3637</v>
      </c>
    </row>
    <row r="235" s="2" customFormat="1" ht="14.4" customHeight="1">
      <c r="A235" s="35"/>
      <c r="B235" s="36"/>
      <c r="C235" s="228" t="s">
        <v>612</v>
      </c>
      <c r="D235" s="228" t="s">
        <v>225</v>
      </c>
      <c r="E235" s="229" t="s">
        <v>3638</v>
      </c>
      <c r="F235" s="230" t="s">
        <v>3639</v>
      </c>
      <c r="G235" s="231" t="s">
        <v>321</v>
      </c>
      <c r="H235" s="232">
        <v>2</v>
      </c>
      <c r="I235" s="233"/>
      <c r="J235" s="234">
        <f>ROUND(I235*H235,2)</f>
        <v>0</v>
      </c>
      <c r="K235" s="230" t="s">
        <v>1</v>
      </c>
      <c r="L235" s="235"/>
      <c r="M235" s="236" t="s">
        <v>1</v>
      </c>
      <c r="N235" s="237" t="s">
        <v>42</v>
      </c>
      <c r="O235" s="88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200</v>
      </c>
      <c r="AT235" s="226" t="s">
        <v>225</v>
      </c>
      <c r="AU235" s="226" t="s">
        <v>87</v>
      </c>
      <c r="AY235" s="14" t="s">
        <v>167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85</v>
      </c>
      <c r="BK235" s="227">
        <f>ROUND(I235*H235,2)</f>
        <v>0</v>
      </c>
      <c r="BL235" s="14" t="s">
        <v>174</v>
      </c>
      <c r="BM235" s="226" t="s">
        <v>3640</v>
      </c>
    </row>
    <row r="236" s="2" customFormat="1" ht="14.4" customHeight="1">
      <c r="A236" s="35"/>
      <c r="B236" s="36"/>
      <c r="C236" s="215" t="s">
        <v>616</v>
      </c>
      <c r="D236" s="215" t="s">
        <v>169</v>
      </c>
      <c r="E236" s="216" t="s">
        <v>3641</v>
      </c>
      <c r="F236" s="217" t="s">
        <v>3642</v>
      </c>
      <c r="G236" s="218" t="s">
        <v>321</v>
      </c>
      <c r="H236" s="219">
        <v>1</v>
      </c>
      <c r="I236" s="220"/>
      <c r="J236" s="221">
        <f>ROUND(I236*H236,2)</f>
        <v>0</v>
      </c>
      <c r="K236" s="217" t="s">
        <v>173</v>
      </c>
      <c r="L236" s="41"/>
      <c r="M236" s="222" t="s">
        <v>1</v>
      </c>
      <c r="N236" s="223" t="s">
        <v>42</v>
      </c>
      <c r="O236" s="88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174</v>
      </c>
      <c r="AT236" s="226" t="s">
        <v>169</v>
      </c>
      <c r="AU236" s="226" t="s">
        <v>87</v>
      </c>
      <c r="AY236" s="14" t="s">
        <v>167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4" t="s">
        <v>85</v>
      </c>
      <c r="BK236" s="227">
        <f>ROUND(I236*H236,2)</f>
        <v>0</v>
      </c>
      <c r="BL236" s="14" t="s">
        <v>174</v>
      </c>
      <c r="BM236" s="226" t="s">
        <v>3643</v>
      </c>
    </row>
    <row r="237" s="2" customFormat="1" ht="14.4" customHeight="1">
      <c r="A237" s="35"/>
      <c r="B237" s="36"/>
      <c r="C237" s="228" t="s">
        <v>620</v>
      </c>
      <c r="D237" s="228" t="s">
        <v>225</v>
      </c>
      <c r="E237" s="229" t="s">
        <v>3644</v>
      </c>
      <c r="F237" s="230" t="s">
        <v>3645</v>
      </c>
      <c r="G237" s="231" t="s">
        <v>321</v>
      </c>
      <c r="H237" s="232">
        <v>1</v>
      </c>
      <c r="I237" s="233"/>
      <c r="J237" s="234">
        <f>ROUND(I237*H237,2)</f>
        <v>0</v>
      </c>
      <c r="K237" s="230" t="s">
        <v>1</v>
      </c>
      <c r="L237" s="235"/>
      <c r="M237" s="236" t="s">
        <v>1</v>
      </c>
      <c r="N237" s="237" t="s">
        <v>42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200</v>
      </c>
      <c r="AT237" s="226" t="s">
        <v>225</v>
      </c>
      <c r="AU237" s="226" t="s">
        <v>87</v>
      </c>
      <c r="AY237" s="14" t="s">
        <v>167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85</v>
      </c>
      <c r="BK237" s="227">
        <f>ROUND(I237*H237,2)</f>
        <v>0</v>
      </c>
      <c r="BL237" s="14" t="s">
        <v>174</v>
      </c>
      <c r="BM237" s="226" t="s">
        <v>3646</v>
      </c>
    </row>
    <row r="238" s="2" customFormat="1" ht="14.4" customHeight="1">
      <c r="A238" s="35"/>
      <c r="B238" s="36"/>
      <c r="C238" s="228" t="s">
        <v>624</v>
      </c>
      <c r="D238" s="228" t="s">
        <v>225</v>
      </c>
      <c r="E238" s="229" t="s">
        <v>3348</v>
      </c>
      <c r="F238" s="230" t="s">
        <v>3349</v>
      </c>
      <c r="G238" s="231" t="s">
        <v>321</v>
      </c>
      <c r="H238" s="232">
        <v>1</v>
      </c>
      <c r="I238" s="233"/>
      <c r="J238" s="234">
        <f>ROUND(I238*H238,2)</f>
        <v>0</v>
      </c>
      <c r="K238" s="230" t="s">
        <v>1</v>
      </c>
      <c r="L238" s="235"/>
      <c r="M238" s="236" t="s">
        <v>1</v>
      </c>
      <c r="N238" s="237" t="s">
        <v>42</v>
      </c>
      <c r="O238" s="88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6" t="s">
        <v>200</v>
      </c>
      <c r="AT238" s="226" t="s">
        <v>225</v>
      </c>
      <c r="AU238" s="226" t="s">
        <v>87</v>
      </c>
      <c r="AY238" s="14" t="s">
        <v>167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4" t="s">
        <v>85</v>
      </c>
      <c r="BK238" s="227">
        <f>ROUND(I238*H238,2)</f>
        <v>0</v>
      </c>
      <c r="BL238" s="14" t="s">
        <v>174</v>
      </c>
      <c r="BM238" s="226" t="s">
        <v>3647</v>
      </c>
    </row>
    <row r="239" s="2" customFormat="1" ht="14.4" customHeight="1">
      <c r="A239" s="35"/>
      <c r="B239" s="36"/>
      <c r="C239" s="215" t="s">
        <v>628</v>
      </c>
      <c r="D239" s="215" t="s">
        <v>169</v>
      </c>
      <c r="E239" s="216" t="s">
        <v>3481</v>
      </c>
      <c r="F239" s="217" t="s">
        <v>3482</v>
      </c>
      <c r="G239" s="218" t="s">
        <v>321</v>
      </c>
      <c r="H239" s="219">
        <v>1</v>
      </c>
      <c r="I239" s="220"/>
      <c r="J239" s="221">
        <f>ROUND(I239*H239,2)</f>
        <v>0</v>
      </c>
      <c r="K239" s="217" t="s">
        <v>3464</v>
      </c>
      <c r="L239" s="41"/>
      <c r="M239" s="222" t="s">
        <v>1</v>
      </c>
      <c r="N239" s="223" t="s">
        <v>42</v>
      </c>
      <c r="O239" s="88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174</v>
      </c>
      <c r="AT239" s="226" t="s">
        <v>169</v>
      </c>
      <c r="AU239" s="226" t="s">
        <v>87</v>
      </c>
      <c r="AY239" s="14" t="s">
        <v>167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85</v>
      </c>
      <c r="BK239" s="227">
        <f>ROUND(I239*H239,2)</f>
        <v>0</v>
      </c>
      <c r="BL239" s="14" t="s">
        <v>174</v>
      </c>
      <c r="BM239" s="226" t="s">
        <v>3648</v>
      </c>
    </row>
    <row r="240" s="2" customFormat="1" ht="14.4" customHeight="1">
      <c r="A240" s="35"/>
      <c r="B240" s="36"/>
      <c r="C240" s="228" t="s">
        <v>632</v>
      </c>
      <c r="D240" s="228" t="s">
        <v>225</v>
      </c>
      <c r="E240" s="229" t="s">
        <v>3649</v>
      </c>
      <c r="F240" s="230" t="s">
        <v>3650</v>
      </c>
      <c r="G240" s="231" t="s">
        <v>321</v>
      </c>
      <c r="H240" s="232">
        <v>1</v>
      </c>
      <c r="I240" s="233"/>
      <c r="J240" s="234">
        <f>ROUND(I240*H240,2)</f>
        <v>0</v>
      </c>
      <c r="K240" s="230" t="s">
        <v>1</v>
      </c>
      <c r="L240" s="235"/>
      <c r="M240" s="251" t="s">
        <v>1</v>
      </c>
      <c r="N240" s="252" t="s">
        <v>42</v>
      </c>
      <c r="O240" s="245"/>
      <c r="P240" s="249">
        <f>O240*H240</f>
        <v>0</v>
      </c>
      <c r="Q240" s="249">
        <v>0</v>
      </c>
      <c r="R240" s="249">
        <f>Q240*H240</f>
        <v>0</v>
      </c>
      <c r="S240" s="249">
        <v>0</v>
      </c>
      <c r="T240" s="25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200</v>
      </c>
      <c r="AT240" s="226" t="s">
        <v>225</v>
      </c>
      <c r="AU240" s="226" t="s">
        <v>87</v>
      </c>
      <c r="AY240" s="14" t="s">
        <v>167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85</v>
      </c>
      <c r="BK240" s="227">
        <f>ROUND(I240*H240,2)</f>
        <v>0</v>
      </c>
      <c r="BL240" s="14" t="s">
        <v>174</v>
      </c>
      <c r="BM240" s="226" t="s">
        <v>3651</v>
      </c>
    </row>
    <row r="241" s="2" customFormat="1" ht="6.96" customHeight="1">
      <c r="A241" s="35"/>
      <c r="B241" s="63"/>
      <c r="C241" s="64"/>
      <c r="D241" s="64"/>
      <c r="E241" s="64"/>
      <c r="F241" s="64"/>
      <c r="G241" s="64"/>
      <c r="H241" s="64"/>
      <c r="I241" s="64"/>
      <c r="J241" s="64"/>
      <c r="K241" s="64"/>
      <c r="L241" s="41"/>
      <c r="M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</row>
  </sheetData>
  <sheetProtection sheet="1" autoFilter="0" formatColumns="0" formatRows="0" objects="1" scenarios="1" spinCount="100000" saltValue="vihZkGTsTeqvuz0PlEfvKBOkos5bZDAf03z+QlMQFWv1nXyhlvM8yHVv3pUezhKeTCw4QkHchiVMTnoyGjXiLA==" hashValue="Z33oUiCalEqA3Bilzy+zGAlC8F62HHmWEy5VWKE9TQkaG7umOh8VtiXXwpiEAu+pJLxGjmkIA/aNxR7AeoMp8A==" algorithmName="SHA-512" password="CC35"/>
  <autoFilter ref="C121:K2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106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4.4" customHeight="1">
      <c r="B7" s="17"/>
      <c r="E7" s="138" t="str">
        <f>'Rekapitulace stavby'!K6</f>
        <v>Ostrov, škola Májová - nástavba obektu Družiny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5.6" customHeight="1">
      <c r="A9" s="35"/>
      <c r="B9" s="41"/>
      <c r="C9" s="35"/>
      <c r="D9" s="35"/>
      <c r="E9" s="139" t="s">
        <v>3652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26. 1. 2023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8" customHeight="1">
      <c r="A27" s="142"/>
      <c r="B27" s="143"/>
      <c r="C27" s="142"/>
      <c r="D27" s="142"/>
      <c r="E27" s="144" t="s">
        <v>36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ROUND((SUM(BE124:BE204)),  2)</f>
        <v>0</v>
      </c>
      <c r="G33" s="35"/>
      <c r="H33" s="35"/>
      <c r="I33" s="152">
        <v>0.20999999999999999</v>
      </c>
      <c r="J33" s="151">
        <f>ROUND(((SUM(BE124:BE204))*I33),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ROUND((SUM(BF124:BF204)),  2)</f>
        <v>0</v>
      </c>
      <c r="G34" s="35"/>
      <c r="H34" s="35"/>
      <c r="I34" s="152">
        <v>0.14999999999999999</v>
      </c>
      <c r="J34" s="151">
        <f>ROUND(((SUM(BF124:BF204))*I34),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ROUND((SUM(BG124:BG204)),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ROUND((SUM(BH124:BH204)),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ROUND((SUM(BI124:BI204)),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4.4" customHeight="1">
      <c r="A85" s="35"/>
      <c r="B85" s="36"/>
      <c r="C85" s="37"/>
      <c r="D85" s="37"/>
      <c r="E85" s="171" t="str">
        <f>E7</f>
        <v>Ostrov, škola Májová - nástavba obektu Družiny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5.6" customHeight="1">
      <c r="A87" s="35"/>
      <c r="B87" s="36"/>
      <c r="C87" s="37"/>
      <c r="D87" s="37"/>
      <c r="E87" s="73" t="str">
        <f>E9</f>
        <v>D.1.4.6 - Vzduchotechnika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Ostrov </v>
      </c>
      <c r="G89" s="37"/>
      <c r="H89" s="37"/>
      <c r="I89" s="29" t="s">
        <v>22</v>
      </c>
      <c r="J89" s="76" t="str">
        <f>IF(J12="","",J12)</f>
        <v>26. 1. 2023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6.4" customHeight="1">
      <c r="A91" s="35"/>
      <c r="B91" s="36"/>
      <c r="C91" s="29" t="s">
        <v>24</v>
      </c>
      <c r="D91" s="37"/>
      <c r="E91" s="37"/>
      <c r="F91" s="24" t="str">
        <f>E15</f>
        <v xml:space="preserve">Město Ostrov </v>
      </c>
      <c r="G91" s="37"/>
      <c r="H91" s="37"/>
      <c r="I91" s="29" t="s">
        <v>30</v>
      </c>
      <c r="J91" s="33" t="str">
        <f>E21</f>
        <v xml:space="preserve">DPT projekty, Ing. Jan Dušek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6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110</v>
      </c>
      <c r="D94" s="173"/>
      <c r="E94" s="173"/>
      <c r="F94" s="173"/>
      <c r="G94" s="173"/>
      <c r="H94" s="173"/>
      <c r="I94" s="173"/>
      <c r="J94" s="174" t="s">
        <v>111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112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76"/>
      <c r="C97" s="177"/>
      <c r="D97" s="178" t="s">
        <v>131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2309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3653</v>
      </c>
      <c r="E99" s="185"/>
      <c r="F99" s="185"/>
      <c r="G99" s="185"/>
      <c r="H99" s="185"/>
      <c r="I99" s="185"/>
      <c r="J99" s="186">
        <f>J127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3654</v>
      </c>
      <c r="E100" s="185"/>
      <c r="F100" s="185"/>
      <c r="G100" s="185"/>
      <c r="H100" s="185"/>
      <c r="I100" s="185"/>
      <c r="J100" s="186">
        <f>J146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3655</v>
      </c>
      <c r="E101" s="185"/>
      <c r="F101" s="185"/>
      <c r="G101" s="185"/>
      <c r="H101" s="185"/>
      <c r="I101" s="185"/>
      <c r="J101" s="186">
        <f>J167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3656</v>
      </c>
      <c r="E102" s="185"/>
      <c r="F102" s="185"/>
      <c r="G102" s="185"/>
      <c r="H102" s="185"/>
      <c r="I102" s="185"/>
      <c r="J102" s="186">
        <f>J171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3657</v>
      </c>
      <c r="E103" s="185"/>
      <c r="F103" s="185"/>
      <c r="G103" s="185"/>
      <c r="H103" s="185"/>
      <c r="I103" s="185"/>
      <c r="J103" s="186">
        <f>J194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3658</v>
      </c>
      <c r="E104" s="185"/>
      <c r="F104" s="185"/>
      <c r="G104" s="185"/>
      <c r="H104" s="185"/>
      <c r="I104" s="185"/>
      <c r="J104" s="186">
        <f>J199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152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4.4" customHeight="1">
      <c r="A114" s="35"/>
      <c r="B114" s="36"/>
      <c r="C114" s="37"/>
      <c r="D114" s="37"/>
      <c r="E114" s="171" t="str">
        <f>E7</f>
        <v>Ostrov, škola Májová - nástavba obektu Družiny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107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6" customHeight="1">
      <c r="A116" s="35"/>
      <c r="B116" s="36"/>
      <c r="C116" s="37"/>
      <c r="D116" s="37"/>
      <c r="E116" s="73" t="str">
        <f>E9</f>
        <v>D.1.4.6 - Vzduchotechnika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Ostrov </v>
      </c>
      <c r="G118" s="37"/>
      <c r="H118" s="37"/>
      <c r="I118" s="29" t="s">
        <v>22</v>
      </c>
      <c r="J118" s="76" t="str">
        <f>IF(J12="","",J12)</f>
        <v>26. 1. 2023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4" customHeight="1">
      <c r="A120" s="35"/>
      <c r="B120" s="36"/>
      <c r="C120" s="29" t="s">
        <v>24</v>
      </c>
      <c r="D120" s="37"/>
      <c r="E120" s="37"/>
      <c r="F120" s="24" t="str">
        <f>E15</f>
        <v xml:space="preserve">Město Ostrov </v>
      </c>
      <c r="G120" s="37"/>
      <c r="H120" s="37"/>
      <c r="I120" s="29" t="s">
        <v>30</v>
      </c>
      <c r="J120" s="33" t="str">
        <f>E21</f>
        <v xml:space="preserve">DPT projekty, Ing. Jan Dušek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6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33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153</v>
      </c>
      <c r="D123" s="191" t="s">
        <v>62</v>
      </c>
      <c r="E123" s="191" t="s">
        <v>58</v>
      </c>
      <c r="F123" s="191" t="s">
        <v>59</v>
      </c>
      <c r="G123" s="191" t="s">
        <v>154</v>
      </c>
      <c r="H123" s="191" t="s">
        <v>155</v>
      </c>
      <c r="I123" s="191" t="s">
        <v>156</v>
      </c>
      <c r="J123" s="191" t="s">
        <v>111</v>
      </c>
      <c r="K123" s="192" t="s">
        <v>157</v>
      </c>
      <c r="L123" s="193"/>
      <c r="M123" s="97" t="s">
        <v>1</v>
      </c>
      <c r="N123" s="98" t="s">
        <v>41</v>
      </c>
      <c r="O123" s="98" t="s">
        <v>158</v>
      </c>
      <c r="P123" s="98" t="s">
        <v>159</v>
      </c>
      <c r="Q123" s="98" t="s">
        <v>160</v>
      </c>
      <c r="R123" s="98" t="s">
        <v>161</v>
      </c>
      <c r="S123" s="98" t="s">
        <v>162</v>
      </c>
      <c r="T123" s="99" t="s">
        <v>163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164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</f>
        <v>0</v>
      </c>
      <c r="Q124" s="101"/>
      <c r="R124" s="196">
        <f>R125</f>
        <v>0.55762</v>
      </c>
      <c r="S124" s="101"/>
      <c r="T124" s="197">
        <f>T125</f>
        <v>0.073139999999999997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76</v>
      </c>
      <c r="AU124" s="14" t="s">
        <v>113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76</v>
      </c>
      <c r="E125" s="202" t="s">
        <v>947</v>
      </c>
      <c r="F125" s="202" t="s">
        <v>948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P126+P127+P146+P167+P171+P194+P199</f>
        <v>0</v>
      </c>
      <c r="Q125" s="207"/>
      <c r="R125" s="208">
        <f>R126+R127+R146+R167+R171+R194+R199</f>
        <v>0.55762</v>
      </c>
      <c r="S125" s="207"/>
      <c r="T125" s="209">
        <f>T126+T127+T146+T167+T171+T194+T199</f>
        <v>0.073139999999999997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87</v>
      </c>
      <c r="AT125" s="211" t="s">
        <v>76</v>
      </c>
      <c r="AU125" s="211" t="s">
        <v>77</v>
      </c>
      <c r="AY125" s="210" t="s">
        <v>167</v>
      </c>
      <c r="BK125" s="212">
        <f>BK126+BK127+BK146+BK167+BK171+BK194+BK199</f>
        <v>0</v>
      </c>
    </row>
    <row r="126" s="12" customFormat="1" ht="22.8" customHeight="1">
      <c r="A126" s="12"/>
      <c r="B126" s="199"/>
      <c r="C126" s="200"/>
      <c r="D126" s="201" t="s">
        <v>76</v>
      </c>
      <c r="E126" s="213" t="s">
        <v>2721</v>
      </c>
      <c r="F126" s="213" t="s">
        <v>101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v>0</v>
      </c>
      <c r="Q126" s="207"/>
      <c r="R126" s="208">
        <v>0</v>
      </c>
      <c r="S126" s="207"/>
      <c r="T126" s="209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87</v>
      </c>
      <c r="AT126" s="211" t="s">
        <v>76</v>
      </c>
      <c r="AU126" s="211" t="s">
        <v>85</v>
      </c>
      <c r="AY126" s="210" t="s">
        <v>167</v>
      </c>
      <c r="BK126" s="212">
        <v>0</v>
      </c>
    </row>
    <row r="127" s="12" customFormat="1" ht="22.8" customHeight="1">
      <c r="A127" s="12"/>
      <c r="B127" s="199"/>
      <c r="C127" s="200"/>
      <c r="D127" s="201" t="s">
        <v>76</v>
      </c>
      <c r="E127" s="213" t="s">
        <v>3659</v>
      </c>
      <c r="F127" s="213" t="s">
        <v>3660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SUM(P128:P145)</f>
        <v>0</v>
      </c>
      <c r="Q127" s="207"/>
      <c r="R127" s="208">
        <f>SUM(R128:R145)</f>
        <v>0.14792</v>
      </c>
      <c r="S127" s="207"/>
      <c r="T127" s="209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85</v>
      </c>
      <c r="AT127" s="211" t="s">
        <v>76</v>
      </c>
      <c r="AU127" s="211" t="s">
        <v>85</v>
      </c>
      <c r="AY127" s="210" t="s">
        <v>167</v>
      </c>
      <c r="BK127" s="212">
        <f>SUM(BK128:BK145)</f>
        <v>0</v>
      </c>
    </row>
    <row r="128" s="2" customFormat="1" ht="19.8" customHeight="1">
      <c r="A128" s="35"/>
      <c r="B128" s="36"/>
      <c r="C128" s="215" t="s">
        <v>85</v>
      </c>
      <c r="D128" s="215" t="s">
        <v>169</v>
      </c>
      <c r="E128" s="216" t="s">
        <v>3661</v>
      </c>
      <c r="F128" s="217" t="s">
        <v>3662</v>
      </c>
      <c r="G128" s="218" t="s">
        <v>321</v>
      </c>
      <c r="H128" s="219">
        <v>5</v>
      </c>
      <c r="I128" s="220"/>
      <c r="J128" s="221">
        <f>ROUND(I128*H128,2)</f>
        <v>0</v>
      </c>
      <c r="K128" s="217" t="s">
        <v>173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174</v>
      </c>
      <c r="AT128" s="226" t="s">
        <v>169</v>
      </c>
      <c r="AU128" s="226" t="s">
        <v>87</v>
      </c>
      <c r="AY128" s="14" t="s">
        <v>167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174</v>
      </c>
      <c r="BM128" s="226" t="s">
        <v>3663</v>
      </c>
    </row>
    <row r="129" s="2" customFormat="1" ht="22.2" customHeight="1">
      <c r="A129" s="35"/>
      <c r="B129" s="36"/>
      <c r="C129" s="228" t="s">
        <v>87</v>
      </c>
      <c r="D129" s="228" t="s">
        <v>225</v>
      </c>
      <c r="E129" s="229" t="s">
        <v>3664</v>
      </c>
      <c r="F129" s="230" t="s">
        <v>3665</v>
      </c>
      <c r="G129" s="231" t="s">
        <v>321</v>
      </c>
      <c r="H129" s="232">
        <v>5</v>
      </c>
      <c r="I129" s="233"/>
      <c r="J129" s="234">
        <f>ROUND(I129*H129,2)</f>
        <v>0</v>
      </c>
      <c r="K129" s="230" t="s">
        <v>3666</v>
      </c>
      <c r="L129" s="235"/>
      <c r="M129" s="236" t="s">
        <v>1</v>
      </c>
      <c r="N129" s="237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200</v>
      </c>
      <c r="AT129" s="226" t="s">
        <v>225</v>
      </c>
      <c r="AU129" s="226" t="s">
        <v>87</v>
      </c>
      <c r="AY129" s="14" t="s">
        <v>167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174</v>
      </c>
      <c r="BM129" s="226" t="s">
        <v>3667</v>
      </c>
    </row>
    <row r="130" s="2" customFormat="1" ht="14.4" customHeight="1">
      <c r="A130" s="35"/>
      <c r="B130" s="36"/>
      <c r="C130" s="215" t="s">
        <v>180</v>
      </c>
      <c r="D130" s="215" t="s">
        <v>169</v>
      </c>
      <c r="E130" s="216" t="s">
        <v>3668</v>
      </c>
      <c r="F130" s="217" t="s">
        <v>3669</v>
      </c>
      <c r="G130" s="218" t="s">
        <v>321</v>
      </c>
      <c r="H130" s="219">
        <v>10</v>
      </c>
      <c r="I130" s="220"/>
      <c r="J130" s="221">
        <f>ROUND(I130*H130,2)</f>
        <v>0</v>
      </c>
      <c r="K130" s="217" t="s">
        <v>3666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174</v>
      </c>
      <c r="AT130" s="226" t="s">
        <v>169</v>
      </c>
      <c r="AU130" s="226" t="s">
        <v>87</v>
      </c>
      <c r="AY130" s="14" t="s">
        <v>167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174</v>
      </c>
      <c r="BM130" s="226" t="s">
        <v>3670</v>
      </c>
    </row>
    <row r="131" s="2" customFormat="1" ht="14.4" customHeight="1">
      <c r="A131" s="35"/>
      <c r="B131" s="36"/>
      <c r="C131" s="215" t="s">
        <v>174</v>
      </c>
      <c r="D131" s="215" t="s">
        <v>169</v>
      </c>
      <c r="E131" s="216" t="s">
        <v>3671</v>
      </c>
      <c r="F131" s="217" t="s">
        <v>3672</v>
      </c>
      <c r="G131" s="218" t="s">
        <v>321</v>
      </c>
      <c r="H131" s="219">
        <v>2</v>
      </c>
      <c r="I131" s="220"/>
      <c r="J131" s="221">
        <f>ROUND(I131*H131,2)</f>
        <v>0</v>
      </c>
      <c r="K131" s="217" t="s">
        <v>173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174</v>
      </c>
      <c r="AT131" s="226" t="s">
        <v>169</v>
      </c>
      <c r="AU131" s="226" t="s">
        <v>87</v>
      </c>
      <c r="AY131" s="14" t="s">
        <v>167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174</v>
      </c>
      <c r="BM131" s="226" t="s">
        <v>3673</v>
      </c>
    </row>
    <row r="132" s="2" customFormat="1" ht="14.4" customHeight="1">
      <c r="A132" s="35"/>
      <c r="B132" s="36"/>
      <c r="C132" s="228" t="s">
        <v>188</v>
      </c>
      <c r="D132" s="228" t="s">
        <v>225</v>
      </c>
      <c r="E132" s="229" t="s">
        <v>3674</v>
      </c>
      <c r="F132" s="230" t="s">
        <v>3675</v>
      </c>
      <c r="G132" s="231" t="s">
        <v>321</v>
      </c>
      <c r="H132" s="232">
        <v>2</v>
      </c>
      <c r="I132" s="233"/>
      <c r="J132" s="234">
        <f>ROUND(I132*H132,2)</f>
        <v>0</v>
      </c>
      <c r="K132" s="230" t="s">
        <v>3666</v>
      </c>
      <c r="L132" s="235"/>
      <c r="M132" s="236" t="s">
        <v>1</v>
      </c>
      <c r="N132" s="237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200</v>
      </c>
      <c r="AT132" s="226" t="s">
        <v>225</v>
      </c>
      <c r="AU132" s="226" t="s">
        <v>87</v>
      </c>
      <c r="AY132" s="14" t="s">
        <v>167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174</v>
      </c>
      <c r="BM132" s="226" t="s">
        <v>3676</v>
      </c>
    </row>
    <row r="133" s="2" customFormat="1" ht="14.4" customHeight="1">
      <c r="A133" s="35"/>
      <c r="B133" s="36"/>
      <c r="C133" s="215" t="s">
        <v>192</v>
      </c>
      <c r="D133" s="215" t="s">
        <v>169</v>
      </c>
      <c r="E133" s="216" t="s">
        <v>3677</v>
      </c>
      <c r="F133" s="217" t="s">
        <v>3678</v>
      </c>
      <c r="G133" s="218" t="s">
        <v>321</v>
      </c>
      <c r="H133" s="219">
        <v>6</v>
      </c>
      <c r="I133" s="220"/>
      <c r="J133" s="221">
        <f>ROUND(I133*H133,2)</f>
        <v>0</v>
      </c>
      <c r="K133" s="217" t="s">
        <v>173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174</v>
      </c>
      <c r="AT133" s="226" t="s">
        <v>169</v>
      </c>
      <c r="AU133" s="226" t="s">
        <v>87</v>
      </c>
      <c r="AY133" s="14" t="s">
        <v>167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174</v>
      </c>
      <c r="BM133" s="226" t="s">
        <v>3679</v>
      </c>
    </row>
    <row r="134" s="2" customFormat="1" ht="14.4" customHeight="1">
      <c r="A134" s="35"/>
      <c r="B134" s="36"/>
      <c r="C134" s="228" t="s">
        <v>196</v>
      </c>
      <c r="D134" s="228" t="s">
        <v>225</v>
      </c>
      <c r="E134" s="229" t="s">
        <v>3680</v>
      </c>
      <c r="F134" s="230" t="s">
        <v>3681</v>
      </c>
      <c r="G134" s="231" t="s">
        <v>321</v>
      </c>
      <c r="H134" s="232">
        <v>6</v>
      </c>
      <c r="I134" s="233"/>
      <c r="J134" s="234">
        <f>ROUND(I134*H134,2)</f>
        <v>0</v>
      </c>
      <c r="K134" s="230" t="s">
        <v>3666</v>
      </c>
      <c r="L134" s="235"/>
      <c r="M134" s="236" t="s">
        <v>1</v>
      </c>
      <c r="N134" s="237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200</v>
      </c>
      <c r="AT134" s="226" t="s">
        <v>225</v>
      </c>
      <c r="AU134" s="226" t="s">
        <v>87</v>
      </c>
      <c r="AY134" s="14" t="s">
        <v>167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174</v>
      </c>
      <c r="BM134" s="226" t="s">
        <v>3682</v>
      </c>
    </row>
    <row r="135" s="2" customFormat="1" ht="14.4" customHeight="1">
      <c r="A135" s="35"/>
      <c r="B135" s="36"/>
      <c r="C135" s="215" t="s">
        <v>200</v>
      </c>
      <c r="D135" s="215" t="s">
        <v>169</v>
      </c>
      <c r="E135" s="216" t="s">
        <v>3683</v>
      </c>
      <c r="F135" s="217" t="s">
        <v>3684</v>
      </c>
      <c r="G135" s="218" t="s">
        <v>321</v>
      </c>
      <c r="H135" s="219">
        <v>5</v>
      </c>
      <c r="I135" s="220"/>
      <c r="J135" s="221">
        <f>ROUND(I135*H135,2)</f>
        <v>0</v>
      </c>
      <c r="K135" s="217" t="s">
        <v>173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174</v>
      </c>
      <c r="AT135" s="226" t="s">
        <v>169</v>
      </c>
      <c r="AU135" s="226" t="s">
        <v>87</v>
      </c>
      <c r="AY135" s="14" t="s">
        <v>167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174</v>
      </c>
      <c r="BM135" s="226" t="s">
        <v>3685</v>
      </c>
    </row>
    <row r="136" s="2" customFormat="1" ht="14.4" customHeight="1">
      <c r="A136" s="35"/>
      <c r="B136" s="36"/>
      <c r="C136" s="228" t="s">
        <v>204</v>
      </c>
      <c r="D136" s="228" t="s">
        <v>225</v>
      </c>
      <c r="E136" s="229" t="s">
        <v>3686</v>
      </c>
      <c r="F136" s="230" t="s">
        <v>3687</v>
      </c>
      <c r="G136" s="231" t="s">
        <v>321</v>
      </c>
      <c r="H136" s="232">
        <v>5</v>
      </c>
      <c r="I136" s="233"/>
      <c r="J136" s="234">
        <f>ROUND(I136*H136,2)</f>
        <v>0</v>
      </c>
      <c r="K136" s="230" t="s">
        <v>3666</v>
      </c>
      <c r="L136" s="235"/>
      <c r="M136" s="236" t="s">
        <v>1</v>
      </c>
      <c r="N136" s="237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200</v>
      </c>
      <c r="AT136" s="226" t="s">
        <v>225</v>
      </c>
      <c r="AU136" s="226" t="s">
        <v>87</v>
      </c>
      <c r="AY136" s="14" t="s">
        <v>167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174</v>
      </c>
      <c r="BM136" s="226" t="s">
        <v>3688</v>
      </c>
    </row>
    <row r="137" s="2" customFormat="1" ht="14.4" customHeight="1">
      <c r="A137" s="35"/>
      <c r="B137" s="36"/>
      <c r="C137" s="215" t="s">
        <v>208</v>
      </c>
      <c r="D137" s="215" t="s">
        <v>169</v>
      </c>
      <c r="E137" s="216" t="s">
        <v>3689</v>
      </c>
      <c r="F137" s="217" t="s">
        <v>3690</v>
      </c>
      <c r="G137" s="218" t="s">
        <v>321</v>
      </c>
      <c r="H137" s="219">
        <v>5</v>
      </c>
      <c r="I137" s="220"/>
      <c r="J137" s="221">
        <f>ROUND(I137*H137,2)</f>
        <v>0</v>
      </c>
      <c r="K137" s="217" t="s">
        <v>3666</v>
      </c>
      <c r="L137" s="41"/>
      <c r="M137" s="222" t="s">
        <v>1</v>
      </c>
      <c r="N137" s="223" t="s">
        <v>42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174</v>
      </c>
      <c r="AT137" s="226" t="s">
        <v>169</v>
      </c>
      <c r="AU137" s="226" t="s">
        <v>87</v>
      </c>
      <c r="AY137" s="14" t="s">
        <v>167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174</v>
      </c>
      <c r="BM137" s="226" t="s">
        <v>3691</v>
      </c>
    </row>
    <row r="138" s="2" customFormat="1" ht="22.2" customHeight="1">
      <c r="A138" s="35"/>
      <c r="B138" s="36"/>
      <c r="C138" s="215" t="s">
        <v>212</v>
      </c>
      <c r="D138" s="215" t="s">
        <v>169</v>
      </c>
      <c r="E138" s="216" t="s">
        <v>3692</v>
      </c>
      <c r="F138" s="217" t="s">
        <v>3693</v>
      </c>
      <c r="G138" s="218" t="s">
        <v>178</v>
      </c>
      <c r="H138" s="219">
        <v>43</v>
      </c>
      <c r="I138" s="220"/>
      <c r="J138" s="221">
        <f>ROUND(I138*H138,2)</f>
        <v>0</v>
      </c>
      <c r="K138" s="217" t="s">
        <v>173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0.0034399999999999999</v>
      </c>
      <c r="R138" s="224">
        <f>Q138*H138</f>
        <v>0.14792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174</v>
      </c>
      <c r="AT138" s="226" t="s">
        <v>169</v>
      </c>
      <c r="AU138" s="226" t="s">
        <v>87</v>
      </c>
      <c r="AY138" s="14" t="s">
        <v>167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174</v>
      </c>
      <c r="BM138" s="226" t="s">
        <v>3694</v>
      </c>
    </row>
    <row r="139" s="2" customFormat="1" ht="22.2" customHeight="1">
      <c r="A139" s="35"/>
      <c r="B139" s="36"/>
      <c r="C139" s="215" t="s">
        <v>216</v>
      </c>
      <c r="D139" s="215" t="s">
        <v>169</v>
      </c>
      <c r="E139" s="216" t="s">
        <v>3695</v>
      </c>
      <c r="F139" s="217" t="s">
        <v>3696</v>
      </c>
      <c r="G139" s="218" t="s">
        <v>178</v>
      </c>
      <c r="H139" s="219">
        <v>17</v>
      </c>
      <c r="I139" s="220"/>
      <c r="J139" s="221">
        <f>ROUND(I139*H139,2)</f>
        <v>0</v>
      </c>
      <c r="K139" s="217" t="s">
        <v>3666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174</v>
      </c>
      <c r="AT139" s="226" t="s">
        <v>169</v>
      </c>
      <c r="AU139" s="226" t="s">
        <v>87</v>
      </c>
      <c r="AY139" s="14" t="s">
        <v>167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174</v>
      </c>
      <c r="BM139" s="226" t="s">
        <v>3697</v>
      </c>
    </row>
    <row r="140" s="2" customFormat="1" ht="22.2" customHeight="1">
      <c r="A140" s="35"/>
      <c r="B140" s="36"/>
      <c r="C140" s="215" t="s">
        <v>220</v>
      </c>
      <c r="D140" s="215" t="s">
        <v>169</v>
      </c>
      <c r="E140" s="216" t="s">
        <v>3698</v>
      </c>
      <c r="F140" s="217" t="s">
        <v>3699</v>
      </c>
      <c r="G140" s="218" t="s">
        <v>321</v>
      </c>
      <c r="H140" s="219">
        <v>1</v>
      </c>
      <c r="I140" s="220"/>
      <c r="J140" s="221">
        <f>ROUND(I140*H140,2)</f>
        <v>0</v>
      </c>
      <c r="K140" s="217" t="s">
        <v>3666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174</v>
      </c>
      <c r="AT140" s="226" t="s">
        <v>169</v>
      </c>
      <c r="AU140" s="226" t="s">
        <v>87</v>
      </c>
      <c r="AY140" s="14" t="s">
        <v>167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174</v>
      </c>
      <c r="BM140" s="226" t="s">
        <v>3700</v>
      </c>
    </row>
    <row r="141" s="2" customFormat="1" ht="14.4" customHeight="1">
      <c r="A141" s="35"/>
      <c r="B141" s="36"/>
      <c r="C141" s="215" t="s">
        <v>224</v>
      </c>
      <c r="D141" s="215" t="s">
        <v>169</v>
      </c>
      <c r="E141" s="216" t="s">
        <v>3701</v>
      </c>
      <c r="F141" s="217" t="s">
        <v>3702</v>
      </c>
      <c r="G141" s="218" t="s">
        <v>178</v>
      </c>
      <c r="H141" s="219">
        <v>4</v>
      </c>
      <c r="I141" s="220"/>
      <c r="J141" s="221">
        <f>ROUND(I141*H141,2)</f>
        <v>0</v>
      </c>
      <c r="K141" s="217" t="s">
        <v>173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174</v>
      </c>
      <c r="AT141" s="226" t="s">
        <v>169</v>
      </c>
      <c r="AU141" s="226" t="s">
        <v>87</v>
      </c>
      <c r="AY141" s="14" t="s">
        <v>167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174</v>
      </c>
      <c r="BM141" s="226" t="s">
        <v>3703</v>
      </c>
    </row>
    <row r="142" s="2" customFormat="1" ht="14.4" customHeight="1">
      <c r="A142" s="35"/>
      <c r="B142" s="36"/>
      <c r="C142" s="228" t="s">
        <v>8</v>
      </c>
      <c r="D142" s="228" t="s">
        <v>225</v>
      </c>
      <c r="E142" s="229" t="s">
        <v>3704</v>
      </c>
      <c r="F142" s="230" t="s">
        <v>3705</v>
      </c>
      <c r="G142" s="231" t="s">
        <v>178</v>
      </c>
      <c r="H142" s="232">
        <v>4</v>
      </c>
      <c r="I142" s="233"/>
      <c r="J142" s="234">
        <f>ROUND(I142*H142,2)</f>
        <v>0</v>
      </c>
      <c r="K142" s="230" t="s">
        <v>3666</v>
      </c>
      <c r="L142" s="235"/>
      <c r="M142" s="236" t="s">
        <v>1</v>
      </c>
      <c r="N142" s="237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200</v>
      </c>
      <c r="AT142" s="226" t="s">
        <v>225</v>
      </c>
      <c r="AU142" s="226" t="s">
        <v>87</v>
      </c>
      <c r="AY142" s="14" t="s">
        <v>167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174</v>
      </c>
      <c r="BM142" s="226" t="s">
        <v>3706</v>
      </c>
    </row>
    <row r="143" s="2" customFormat="1" ht="14.4" customHeight="1">
      <c r="A143" s="35"/>
      <c r="B143" s="36"/>
      <c r="C143" s="215" t="s">
        <v>233</v>
      </c>
      <c r="D143" s="215" t="s">
        <v>169</v>
      </c>
      <c r="E143" s="216" t="s">
        <v>3707</v>
      </c>
      <c r="F143" s="217" t="s">
        <v>3708</v>
      </c>
      <c r="G143" s="218" t="s">
        <v>178</v>
      </c>
      <c r="H143" s="219">
        <v>10</v>
      </c>
      <c r="I143" s="220"/>
      <c r="J143" s="221">
        <f>ROUND(I143*H143,2)</f>
        <v>0</v>
      </c>
      <c r="K143" s="217" t="s">
        <v>173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174</v>
      </c>
      <c r="AT143" s="226" t="s">
        <v>169</v>
      </c>
      <c r="AU143" s="226" t="s">
        <v>87</v>
      </c>
      <c r="AY143" s="14" t="s">
        <v>167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174</v>
      </c>
      <c r="BM143" s="226" t="s">
        <v>3709</v>
      </c>
    </row>
    <row r="144" s="2" customFormat="1" ht="14.4" customHeight="1">
      <c r="A144" s="35"/>
      <c r="B144" s="36"/>
      <c r="C144" s="228" t="s">
        <v>237</v>
      </c>
      <c r="D144" s="228" t="s">
        <v>225</v>
      </c>
      <c r="E144" s="229" t="s">
        <v>3710</v>
      </c>
      <c r="F144" s="230" t="s">
        <v>3711</v>
      </c>
      <c r="G144" s="231" t="s">
        <v>178</v>
      </c>
      <c r="H144" s="232">
        <v>10</v>
      </c>
      <c r="I144" s="233"/>
      <c r="J144" s="234">
        <f>ROUND(I144*H144,2)</f>
        <v>0</v>
      </c>
      <c r="K144" s="230" t="s">
        <v>3666</v>
      </c>
      <c r="L144" s="235"/>
      <c r="M144" s="236" t="s">
        <v>1</v>
      </c>
      <c r="N144" s="237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200</v>
      </c>
      <c r="AT144" s="226" t="s">
        <v>225</v>
      </c>
      <c r="AU144" s="226" t="s">
        <v>87</v>
      </c>
      <c r="AY144" s="14" t="s">
        <v>167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174</v>
      </c>
      <c r="BM144" s="226" t="s">
        <v>3712</v>
      </c>
    </row>
    <row r="145" s="2" customFormat="1" ht="14.4" customHeight="1">
      <c r="A145" s="35"/>
      <c r="B145" s="36"/>
      <c r="C145" s="215" t="s">
        <v>241</v>
      </c>
      <c r="D145" s="215" t="s">
        <v>169</v>
      </c>
      <c r="E145" s="216" t="s">
        <v>3713</v>
      </c>
      <c r="F145" s="217" t="s">
        <v>3714</v>
      </c>
      <c r="G145" s="218" t="s">
        <v>186</v>
      </c>
      <c r="H145" s="219">
        <v>40</v>
      </c>
      <c r="I145" s="220"/>
      <c r="J145" s="221">
        <f>ROUND(I145*H145,2)</f>
        <v>0</v>
      </c>
      <c r="K145" s="217" t="s">
        <v>3666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174</v>
      </c>
      <c r="AT145" s="226" t="s">
        <v>169</v>
      </c>
      <c r="AU145" s="226" t="s">
        <v>87</v>
      </c>
      <c r="AY145" s="14" t="s">
        <v>167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174</v>
      </c>
      <c r="BM145" s="226" t="s">
        <v>3715</v>
      </c>
    </row>
    <row r="146" s="12" customFormat="1" ht="22.8" customHeight="1">
      <c r="A146" s="12"/>
      <c r="B146" s="199"/>
      <c r="C146" s="200"/>
      <c r="D146" s="201" t="s">
        <v>76</v>
      </c>
      <c r="E146" s="213" t="s">
        <v>3716</v>
      </c>
      <c r="F146" s="213" t="s">
        <v>3717</v>
      </c>
      <c r="G146" s="200"/>
      <c r="H146" s="200"/>
      <c r="I146" s="203"/>
      <c r="J146" s="214">
        <f>BK146</f>
        <v>0</v>
      </c>
      <c r="K146" s="200"/>
      <c r="L146" s="205"/>
      <c r="M146" s="206"/>
      <c r="N146" s="207"/>
      <c r="O146" s="207"/>
      <c r="P146" s="208">
        <f>SUM(P147:P166)</f>
        <v>0</v>
      </c>
      <c r="Q146" s="207"/>
      <c r="R146" s="208">
        <f>SUM(R147:R166)</f>
        <v>0.23427999999999999</v>
      </c>
      <c r="S146" s="207"/>
      <c r="T146" s="209">
        <f>SUM(T147:T166)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85</v>
      </c>
      <c r="AT146" s="211" t="s">
        <v>76</v>
      </c>
      <c r="AU146" s="211" t="s">
        <v>85</v>
      </c>
      <c r="AY146" s="210" t="s">
        <v>167</v>
      </c>
      <c r="BK146" s="212">
        <f>SUM(BK147:BK166)</f>
        <v>0</v>
      </c>
    </row>
    <row r="147" s="2" customFormat="1" ht="19.8" customHeight="1">
      <c r="A147" s="35"/>
      <c r="B147" s="36"/>
      <c r="C147" s="215" t="s">
        <v>245</v>
      </c>
      <c r="D147" s="215" t="s">
        <v>169</v>
      </c>
      <c r="E147" s="216" t="s">
        <v>3661</v>
      </c>
      <c r="F147" s="217" t="s">
        <v>3662</v>
      </c>
      <c r="G147" s="218" t="s">
        <v>321</v>
      </c>
      <c r="H147" s="219">
        <v>4</v>
      </c>
      <c r="I147" s="220"/>
      <c r="J147" s="221">
        <f>ROUND(I147*H147,2)</f>
        <v>0</v>
      </c>
      <c r="K147" s="217" t="s">
        <v>173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174</v>
      </c>
      <c r="AT147" s="226" t="s">
        <v>169</v>
      </c>
      <c r="AU147" s="226" t="s">
        <v>87</v>
      </c>
      <c r="AY147" s="14" t="s">
        <v>167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174</v>
      </c>
      <c r="BM147" s="226" t="s">
        <v>3718</v>
      </c>
    </row>
    <row r="148" s="2" customFormat="1" ht="22.2" customHeight="1">
      <c r="A148" s="35"/>
      <c r="B148" s="36"/>
      <c r="C148" s="228" t="s">
        <v>249</v>
      </c>
      <c r="D148" s="228" t="s">
        <v>225</v>
      </c>
      <c r="E148" s="229" t="s">
        <v>3719</v>
      </c>
      <c r="F148" s="230" t="s">
        <v>3720</v>
      </c>
      <c r="G148" s="231" t="s">
        <v>321</v>
      </c>
      <c r="H148" s="232">
        <v>4</v>
      </c>
      <c r="I148" s="233"/>
      <c r="J148" s="234">
        <f>ROUND(I148*H148,2)</f>
        <v>0</v>
      </c>
      <c r="K148" s="230" t="s">
        <v>3666</v>
      </c>
      <c r="L148" s="235"/>
      <c r="M148" s="236" t="s">
        <v>1</v>
      </c>
      <c r="N148" s="237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200</v>
      </c>
      <c r="AT148" s="226" t="s">
        <v>225</v>
      </c>
      <c r="AU148" s="226" t="s">
        <v>87</v>
      </c>
      <c r="AY148" s="14" t="s">
        <v>167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174</v>
      </c>
      <c r="BM148" s="226" t="s">
        <v>3721</v>
      </c>
    </row>
    <row r="149" s="2" customFormat="1" ht="14.4" customHeight="1">
      <c r="A149" s="35"/>
      <c r="B149" s="36"/>
      <c r="C149" s="215" t="s">
        <v>7</v>
      </c>
      <c r="D149" s="215" t="s">
        <v>169</v>
      </c>
      <c r="E149" s="216" t="s">
        <v>3722</v>
      </c>
      <c r="F149" s="217" t="s">
        <v>3723</v>
      </c>
      <c r="G149" s="218" t="s">
        <v>321</v>
      </c>
      <c r="H149" s="219">
        <v>8</v>
      </c>
      <c r="I149" s="220"/>
      <c r="J149" s="221">
        <f>ROUND(I149*H149,2)</f>
        <v>0</v>
      </c>
      <c r="K149" s="217" t="s">
        <v>3666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174</v>
      </c>
      <c r="AT149" s="226" t="s">
        <v>169</v>
      </c>
      <c r="AU149" s="226" t="s">
        <v>87</v>
      </c>
      <c r="AY149" s="14" t="s">
        <v>167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174</v>
      </c>
      <c r="BM149" s="226" t="s">
        <v>3724</v>
      </c>
    </row>
    <row r="150" s="2" customFormat="1" ht="14.4" customHeight="1">
      <c r="A150" s="35"/>
      <c r="B150" s="36"/>
      <c r="C150" s="215" t="s">
        <v>256</v>
      </c>
      <c r="D150" s="215" t="s">
        <v>169</v>
      </c>
      <c r="E150" s="216" t="s">
        <v>3677</v>
      </c>
      <c r="F150" s="217" t="s">
        <v>3678</v>
      </c>
      <c r="G150" s="218" t="s">
        <v>321</v>
      </c>
      <c r="H150" s="219">
        <v>9</v>
      </c>
      <c r="I150" s="220"/>
      <c r="J150" s="221">
        <f>ROUND(I150*H150,2)</f>
        <v>0</v>
      </c>
      <c r="K150" s="217" t="s">
        <v>173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174</v>
      </c>
      <c r="AT150" s="226" t="s">
        <v>169</v>
      </c>
      <c r="AU150" s="226" t="s">
        <v>87</v>
      </c>
      <c r="AY150" s="14" t="s">
        <v>167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174</v>
      </c>
      <c r="BM150" s="226" t="s">
        <v>3725</v>
      </c>
    </row>
    <row r="151" s="2" customFormat="1" ht="14.4" customHeight="1">
      <c r="A151" s="35"/>
      <c r="B151" s="36"/>
      <c r="C151" s="228" t="s">
        <v>261</v>
      </c>
      <c r="D151" s="228" t="s">
        <v>225</v>
      </c>
      <c r="E151" s="229" t="s">
        <v>3726</v>
      </c>
      <c r="F151" s="230" t="s">
        <v>3681</v>
      </c>
      <c r="G151" s="231" t="s">
        <v>321</v>
      </c>
      <c r="H151" s="232">
        <v>7</v>
      </c>
      <c r="I151" s="233"/>
      <c r="J151" s="234">
        <f>ROUND(I151*H151,2)</f>
        <v>0</v>
      </c>
      <c r="K151" s="230" t="s">
        <v>3666</v>
      </c>
      <c r="L151" s="235"/>
      <c r="M151" s="236" t="s">
        <v>1</v>
      </c>
      <c r="N151" s="237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200</v>
      </c>
      <c r="AT151" s="226" t="s">
        <v>225</v>
      </c>
      <c r="AU151" s="226" t="s">
        <v>87</v>
      </c>
      <c r="AY151" s="14" t="s">
        <v>167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174</v>
      </c>
      <c r="BM151" s="226" t="s">
        <v>3727</v>
      </c>
    </row>
    <row r="152" s="2" customFormat="1" ht="14.4" customHeight="1">
      <c r="A152" s="35"/>
      <c r="B152" s="36"/>
      <c r="C152" s="228" t="s">
        <v>265</v>
      </c>
      <c r="D152" s="228" t="s">
        <v>225</v>
      </c>
      <c r="E152" s="229" t="s">
        <v>3728</v>
      </c>
      <c r="F152" s="230" t="s">
        <v>3729</v>
      </c>
      <c r="G152" s="231" t="s">
        <v>321</v>
      </c>
      <c r="H152" s="232">
        <v>2</v>
      </c>
      <c r="I152" s="233"/>
      <c r="J152" s="234">
        <f>ROUND(I152*H152,2)</f>
        <v>0</v>
      </c>
      <c r="K152" s="230" t="s">
        <v>3666</v>
      </c>
      <c r="L152" s="235"/>
      <c r="M152" s="236" t="s">
        <v>1</v>
      </c>
      <c r="N152" s="237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200</v>
      </c>
      <c r="AT152" s="226" t="s">
        <v>225</v>
      </c>
      <c r="AU152" s="226" t="s">
        <v>87</v>
      </c>
      <c r="AY152" s="14" t="s">
        <v>167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174</v>
      </c>
      <c r="BM152" s="226" t="s">
        <v>3730</v>
      </c>
    </row>
    <row r="153" s="2" customFormat="1" ht="14.4" customHeight="1">
      <c r="A153" s="35"/>
      <c r="B153" s="36"/>
      <c r="C153" s="215" t="s">
        <v>269</v>
      </c>
      <c r="D153" s="215" t="s">
        <v>169</v>
      </c>
      <c r="E153" s="216" t="s">
        <v>3683</v>
      </c>
      <c r="F153" s="217" t="s">
        <v>3684</v>
      </c>
      <c r="G153" s="218" t="s">
        <v>321</v>
      </c>
      <c r="H153" s="219">
        <v>4</v>
      </c>
      <c r="I153" s="220"/>
      <c r="J153" s="221">
        <f>ROUND(I153*H153,2)</f>
        <v>0</v>
      </c>
      <c r="K153" s="217" t="s">
        <v>173</v>
      </c>
      <c r="L153" s="41"/>
      <c r="M153" s="222" t="s">
        <v>1</v>
      </c>
      <c r="N153" s="223" t="s">
        <v>42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174</v>
      </c>
      <c r="AT153" s="226" t="s">
        <v>169</v>
      </c>
      <c r="AU153" s="226" t="s">
        <v>87</v>
      </c>
      <c r="AY153" s="14" t="s">
        <v>167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174</v>
      </c>
      <c r="BM153" s="226" t="s">
        <v>3731</v>
      </c>
    </row>
    <row r="154" s="2" customFormat="1" ht="14.4" customHeight="1">
      <c r="A154" s="35"/>
      <c r="B154" s="36"/>
      <c r="C154" s="228" t="s">
        <v>273</v>
      </c>
      <c r="D154" s="228" t="s">
        <v>225</v>
      </c>
      <c r="E154" s="229" t="s">
        <v>3732</v>
      </c>
      <c r="F154" s="230" t="s">
        <v>3733</v>
      </c>
      <c r="G154" s="231" t="s">
        <v>321</v>
      </c>
      <c r="H154" s="232">
        <v>4</v>
      </c>
      <c r="I154" s="233"/>
      <c r="J154" s="234">
        <f>ROUND(I154*H154,2)</f>
        <v>0</v>
      </c>
      <c r="K154" s="230" t="s">
        <v>3666</v>
      </c>
      <c r="L154" s="235"/>
      <c r="M154" s="236" t="s">
        <v>1</v>
      </c>
      <c r="N154" s="237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200</v>
      </c>
      <c r="AT154" s="226" t="s">
        <v>225</v>
      </c>
      <c r="AU154" s="226" t="s">
        <v>87</v>
      </c>
      <c r="AY154" s="14" t="s">
        <v>167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174</v>
      </c>
      <c r="BM154" s="226" t="s">
        <v>3734</v>
      </c>
    </row>
    <row r="155" s="2" customFormat="1" ht="22.2" customHeight="1">
      <c r="A155" s="35"/>
      <c r="B155" s="36"/>
      <c r="C155" s="215" t="s">
        <v>277</v>
      </c>
      <c r="D155" s="215" t="s">
        <v>169</v>
      </c>
      <c r="E155" s="216" t="s">
        <v>3735</v>
      </c>
      <c r="F155" s="217" t="s">
        <v>3736</v>
      </c>
      <c r="G155" s="218" t="s">
        <v>321</v>
      </c>
      <c r="H155" s="219">
        <v>1</v>
      </c>
      <c r="I155" s="220"/>
      <c r="J155" s="221">
        <f>ROUND(I155*H155,2)</f>
        <v>0</v>
      </c>
      <c r="K155" s="217" t="s">
        <v>173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174</v>
      </c>
      <c r="AT155" s="226" t="s">
        <v>169</v>
      </c>
      <c r="AU155" s="226" t="s">
        <v>87</v>
      </c>
      <c r="AY155" s="14" t="s">
        <v>167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174</v>
      </c>
      <c r="BM155" s="226" t="s">
        <v>3737</v>
      </c>
    </row>
    <row r="156" s="2" customFormat="1" ht="14.4" customHeight="1">
      <c r="A156" s="35"/>
      <c r="B156" s="36"/>
      <c r="C156" s="228" t="s">
        <v>281</v>
      </c>
      <c r="D156" s="228" t="s">
        <v>225</v>
      </c>
      <c r="E156" s="229" t="s">
        <v>3738</v>
      </c>
      <c r="F156" s="230" t="s">
        <v>3739</v>
      </c>
      <c r="G156" s="231" t="s">
        <v>321</v>
      </c>
      <c r="H156" s="232">
        <v>1</v>
      </c>
      <c r="I156" s="233"/>
      <c r="J156" s="234">
        <f>ROUND(I156*H156,2)</f>
        <v>0</v>
      </c>
      <c r="K156" s="230" t="s">
        <v>3666</v>
      </c>
      <c r="L156" s="235"/>
      <c r="M156" s="236" t="s">
        <v>1</v>
      </c>
      <c r="N156" s="237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200</v>
      </c>
      <c r="AT156" s="226" t="s">
        <v>225</v>
      </c>
      <c r="AU156" s="226" t="s">
        <v>87</v>
      </c>
      <c r="AY156" s="14" t="s">
        <v>167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174</v>
      </c>
      <c r="BM156" s="226" t="s">
        <v>3740</v>
      </c>
    </row>
    <row r="157" s="2" customFormat="1" ht="22.2" customHeight="1">
      <c r="A157" s="35"/>
      <c r="B157" s="36"/>
      <c r="C157" s="215" t="s">
        <v>285</v>
      </c>
      <c r="D157" s="215" t="s">
        <v>169</v>
      </c>
      <c r="E157" s="216" t="s">
        <v>3692</v>
      </c>
      <c r="F157" s="217" t="s">
        <v>3693</v>
      </c>
      <c r="G157" s="218" t="s">
        <v>178</v>
      </c>
      <c r="H157" s="219">
        <v>59</v>
      </c>
      <c r="I157" s="220"/>
      <c r="J157" s="221">
        <f>ROUND(I157*H157,2)</f>
        <v>0</v>
      </c>
      <c r="K157" s="217" t="s">
        <v>173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0.0034399999999999999</v>
      </c>
      <c r="R157" s="224">
        <f>Q157*H157</f>
        <v>0.20296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174</v>
      </c>
      <c r="AT157" s="226" t="s">
        <v>169</v>
      </c>
      <c r="AU157" s="226" t="s">
        <v>87</v>
      </c>
      <c r="AY157" s="14" t="s">
        <v>167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174</v>
      </c>
      <c r="BM157" s="226" t="s">
        <v>3741</v>
      </c>
    </row>
    <row r="158" s="2" customFormat="1" ht="22.2" customHeight="1">
      <c r="A158" s="35"/>
      <c r="B158" s="36"/>
      <c r="C158" s="215" t="s">
        <v>289</v>
      </c>
      <c r="D158" s="215" t="s">
        <v>169</v>
      </c>
      <c r="E158" s="216" t="s">
        <v>3695</v>
      </c>
      <c r="F158" s="217" t="s">
        <v>3696</v>
      </c>
      <c r="G158" s="218" t="s">
        <v>178</v>
      </c>
      <c r="H158" s="219">
        <v>17.5</v>
      </c>
      <c r="I158" s="220"/>
      <c r="J158" s="221">
        <f>ROUND(I158*H158,2)</f>
        <v>0</v>
      </c>
      <c r="K158" s="217" t="s">
        <v>3666</v>
      </c>
      <c r="L158" s="41"/>
      <c r="M158" s="222" t="s">
        <v>1</v>
      </c>
      <c r="N158" s="223" t="s">
        <v>42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174</v>
      </c>
      <c r="AT158" s="226" t="s">
        <v>169</v>
      </c>
      <c r="AU158" s="226" t="s">
        <v>87</v>
      </c>
      <c r="AY158" s="14" t="s">
        <v>167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174</v>
      </c>
      <c r="BM158" s="226" t="s">
        <v>3742</v>
      </c>
    </row>
    <row r="159" s="2" customFormat="1" ht="22.2" customHeight="1">
      <c r="A159" s="35"/>
      <c r="B159" s="36"/>
      <c r="C159" s="215" t="s">
        <v>293</v>
      </c>
      <c r="D159" s="215" t="s">
        <v>169</v>
      </c>
      <c r="E159" s="216" t="s">
        <v>3743</v>
      </c>
      <c r="F159" s="217" t="s">
        <v>3744</v>
      </c>
      <c r="G159" s="218" t="s">
        <v>178</v>
      </c>
      <c r="H159" s="219">
        <v>6</v>
      </c>
      <c r="I159" s="220"/>
      <c r="J159" s="221">
        <f>ROUND(I159*H159,2)</f>
        <v>0</v>
      </c>
      <c r="K159" s="217" t="s">
        <v>173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0.0052199999999999998</v>
      </c>
      <c r="R159" s="224">
        <f>Q159*H159</f>
        <v>0.031320000000000001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174</v>
      </c>
      <c r="AT159" s="226" t="s">
        <v>169</v>
      </c>
      <c r="AU159" s="226" t="s">
        <v>87</v>
      </c>
      <c r="AY159" s="14" t="s">
        <v>167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174</v>
      </c>
      <c r="BM159" s="226" t="s">
        <v>3745</v>
      </c>
    </row>
    <row r="160" s="2" customFormat="1" ht="22.2" customHeight="1">
      <c r="A160" s="35"/>
      <c r="B160" s="36"/>
      <c r="C160" s="215" t="s">
        <v>297</v>
      </c>
      <c r="D160" s="215" t="s">
        <v>169</v>
      </c>
      <c r="E160" s="216" t="s">
        <v>3746</v>
      </c>
      <c r="F160" s="217" t="s">
        <v>3747</v>
      </c>
      <c r="G160" s="218" t="s">
        <v>178</v>
      </c>
      <c r="H160" s="219">
        <v>3</v>
      </c>
      <c r="I160" s="220"/>
      <c r="J160" s="221">
        <f>ROUND(I160*H160,2)</f>
        <v>0</v>
      </c>
      <c r="K160" s="217" t="s">
        <v>3666</v>
      </c>
      <c r="L160" s="41"/>
      <c r="M160" s="222" t="s">
        <v>1</v>
      </c>
      <c r="N160" s="223" t="s">
        <v>42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174</v>
      </c>
      <c r="AT160" s="226" t="s">
        <v>169</v>
      </c>
      <c r="AU160" s="226" t="s">
        <v>87</v>
      </c>
      <c r="AY160" s="14" t="s">
        <v>167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174</v>
      </c>
      <c r="BM160" s="226" t="s">
        <v>3748</v>
      </c>
    </row>
    <row r="161" s="2" customFormat="1" ht="22.2" customHeight="1">
      <c r="A161" s="35"/>
      <c r="B161" s="36"/>
      <c r="C161" s="215" t="s">
        <v>301</v>
      </c>
      <c r="D161" s="215" t="s">
        <v>169</v>
      </c>
      <c r="E161" s="216" t="s">
        <v>3749</v>
      </c>
      <c r="F161" s="217" t="s">
        <v>3750</v>
      </c>
      <c r="G161" s="218" t="s">
        <v>321</v>
      </c>
      <c r="H161" s="219">
        <v>1</v>
      </c>
      <c r="I161" s="220"/>
      <c r="J161" s="221">
        <f>ROUND(I161*H161,2)</f>
        <v>0</v>
      </c>
      <c r="K161" s="217" t="s">
        <v>3666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174</v>
      </c>
      <c r="AT161" s="226" t="s">
        <v>169</v>
      </c>
      <c r="AU161" s="226" t="s">
        <v>87</v>
      </c>
      <c r="AY161" s="14" t="s">
        <v>167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174</v>
      </c>
      <c r="BM161" s="226" t="s">
        <v>3751</v>
      </c>
    </row>
    <row r="162" s="2" customFormat="1" ht="22.2" customHeight="1">
      <c r="A162" s="35"/>
      <c r="B162" s="36"/>
      <c r="C162" s="215" t="s">
        <v>306</v>
      </c>
      <c r="D162" s="215" t="s">
        <v>169</v>
      </c>
      <c r="E162" s="216" t="s">
        <v>3752</v>
      </c>
      <c r="F162" s="217" t="s">
        <v>3753</v>
      </c>
      <c r="G162" s="218" t="s">
        <v>321</v>
      </c>
      <c r="H162" s="219">
        <v>1</v>
      </c>
      <c r="I162" s="220"/>
      <c r="J162" s="221">
        <f>ROUND(I162*H162,2)</f>
        <v>0</v>
      </c>
      <c r="K162" s="217" t="s">
        <v>3666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174</v>
      </c>
      <c r="AT162" s="226" t="s">
        <v>169</v>
      </c>
      <c r="AU162" s="226" t="s">
        <v>87</v>
      </c>
      <c r="AY162" s="14" t="s">
        <v>167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174</v>
      </c>
      <c r="BM162" s="226" t="s">
        <v>3754</v>
      </c>
    </row>
    <row r="163" s="2" customFormat="1" ht="14.4" customHeight="1">
      <c r="A163" s="35"/>
      <c r="B163" s="36"/>
      <c r="C163" s="215" t="s">
        <v>310</v>
      </c>
      <c r="D163" s="215" t="s">
        <v>169</v>
      </c>
      <c r="E163" s="216" t="s">
        <v>3707</v>
      </c>
      <c r="F163" s="217" t="s">
        <v>3708</v>
      </c>
      <c r="G163" s="218" t="s">
        <v>178</v>
      </c>
      <c r="H163" s="219">
        <v>31</v>
      </c>
      <c r="I163" s="220"/>
      <c r="J163" s="221">
        <f>ROUND(I163*H163,2)</f>
        <v>0</v>
      </c>
      <c r="K163" s="217" t="s">
        <v>173</v>
      </c>
      <c r="L163" s="41"/>
      <c r="M163" s="222" t="s">
        <v>1</v>
      </c>
      <c r="N163" s="223" t="s">
        <v>42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174</v>
      </c>
      <c r="AT163" s="226" t="s">
        <v>169</v>
      </c>
      <c r="AU163" s="226" t="s">
        <v>87</v>
      </c>
      <c r="AY163" s="14" t="s">
        <v>167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174</v>
      </c>
      <c r="BM163" s="226" t="s">
        <v>3755</v>
      </c>
    </row>
    <row r="164" s="2" customFormat="1" ht="14.4" customHeight="1">
      <c r="A164" s="35"/>
      <c r="B164" s="36"/>
      <c r="C164" s="228" t="s">
        <v>314</v>
      </c>
      <c r="D164" s="228" t="s">
        <v>225</v>
      </c>
      <c r="E164" s="229" t="s">
        <v>3756</v>
      </c>
      <c r="F164" s="230" t="s">
        <v>3711</v>
      </c>
      <c r="G164" s="231" t="s">
        <v>178</v>
      </c>
      <c r="H164" s="232">
        <v>25</v>
      </c>
      <c r="I164" s="233"/>
      <c r="J164" s="234">
        <f>ROUND(I164*H164,2)</f>
        <v>0</v>
      </c>
      <c r="K164" s="230" t="s">
        <v>3666</v>
      </c>
      <c r="L164" s="235"/>
      <c r="M164" s="236" t="s">
        <v>1</v>
      </c>
      <c r="N164" s="237" t="s">
        <v>42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200</v>
      </c>
      <c r="AT164" s="226" t="s">
        <v>225</v>
      </c>
      <c r="AU164" s="226" t="s">
        <v>87</v>
      </c>
      <c r="AY164" s="14" t="s">
        <v>167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85</v>
      </c>
      <c r="BK164" s="227">
        <f>ROUND(I164*H164,2)</f>
        <v>0</v>
      </c>
      <c r="BL164" s="14" t="s">
        <v>174</v>
      </c>
      <c r="BM164" s="226" t="s">
        <v>3757</v>
      </c>
    </row>
    <row r="165" s="2" customFormat="1" ht="14.4" customHeight="1">
      <c r="A165" s="35"/>
      <c r="B165" s="36"/>
      <c r="C165" s="228" t="s">
        <v>318</v>
      </c>
      <c r="D165" s="228" t="s">
        <v>225</v>
      </c>
      <c r="E165" s="229" t="s">
        <v>3758</v>
      </c>
      <c r="F165" s="230" t="s">
        <v>3759</v>
      </c>
      <c r="G165" s="231" t="s">
        <v>178</v>
      </c>
      <c r="H165" s="232">
        <v>6</v>
      </c>
      <c r="I165" s="233"/>
      <c r="J165" s="234">
        <f>ROUND(I165*H165,2)</f>
        <v>0</v>
      </c>
      <c r="K165" s="230" t="s">
        <v>3666</v>
      </c>
      <c r="L165" s="235"/>
      <c r="M165" s="236" t="s">
        <v>1</v>
      </c>
      <c r="N165" s="237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200</v>
      </c>
      <c r="AT165" s="226" t="s">
        <v>225</v>
      </c>
      <c r="AU165" s="226" t="s">
        <v>87</v>
      </c>
      <c r="AY165" s="14" t="s">
        <v>167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174</v>
      </c>
      <c r="BM165" s="226" t="s">
        <v>3760</v>
      </c>
    </row>
    <row r="166" s="2" customFormat="1" ht="14.4" customHeight="1">
      <c r="A166" s="35"/>
      <c r="B166" s="36"/>
      <c r="C166" s="215" t="s">
        <v>323</v>
      </c>
      <c r="D166" s="215" t="s">
        <v>169</v>
      </c>
      <c r="E166" s="216" t="s">
        <v>3713</v>
      </c>
      <c r="F166" s="217" t="s">
        <v>3714</v>
      </c>
      <c r="G166" s="218" t="s">
        <v>186</v>
      </c>
      <c r="H166" s="219">
        <v>30</v>
      </c>
      <c r="I166" s="220"/>
      <c r="J166" s="221">
        <f>ROUND(I166*H166,2)</f>
        <v>0</v>
      </c>
      <c r="K166" s="217" t="s">
        <v>3666</v>
      </c>
      <c r="L166" s="41"/>
      <c r="M166" s="222" t="s">
        <v>1</v>
      </c>
      <c r="N166" s="223" t="s">
        <v>42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174</v>
      </c>
      <c r="AT166" s="226" t="s">
        <v>169</v>
      </c>
      <c r="AU166" s="226" t="s">
        <v>87</v>
      </c>
      <c r="AY166" s="14" t="s">
        <v>167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174</v>
      </c>
      <c r="BM166" s="226" t="s">
        <v>3761</v>
      </c>
    </row>
    <row r="167" s="12" customFormat="1" ht="22.8" customHeight="1">
      <c r="A167" s="12"/>
      <c r="B167" s="199"/>
      <c r="C167" s="200"/>
      <c r="D167" s="201" t="s">
        <v>76</v>
      </c>
      <c r="E167" s="213" t="s">
        <v>3762</v>
      </c>
      <c r="F167" s="213" t="s">
        <v>3763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SUM(P168:P170)</f>
        <v>0</v>
      </c>
      <c r="Q167" s="207"/>
      <c r="R167" s="208">
        <f>SUM(R168:R170)</f>
        <v>0.0034399999999999999</v>
      </c>
      <c r="S167" s="207"/>
      <c r="T167" s="209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85</v>
      </c>
      <c r="AT167" s="211" t="s">
        <v>76</v>
      </c>
      <c r="AU167" s="211" t="s">
        <v>85</v>
      </c>
      <c r="AY167" s="210" t="s">
        <v>167</v>
      </c>
      <c r="BK167" s="212">
        <f>SUM(BK168:BK170)</f>
        <v>0</v>
      </c>
    </row>
    <row r="168" s="2" customFormat="1" ht="22.2" customHeight="1">
      <c r="A168" s="35"/>
      <c r="B168" s="36"/>
      <c r="C168" s="215" t="s">
        <v>327</v>
      </c>
      <c r="D168" s="215" t="s">
        <v>169</v>
      </c>
      <c r="E168" s="216" t="s">
        <v>3764</v>
      </c>
      <c r="F168" s="217" t="s">
        <v>3765</v>
      </c>
      <c r="G168" s="218" t="s">
        <v>321</v>
      </c>
      <c r="H168" s="219">
        <v>1</v>
      </c>
      <c r="I168" s="220"/>
      <c r="J168" s="221">
        <f>ROUND(I168*H168,2)</f>
        <v>0</v>
      </c>
      <c r="K168" s="217" t="s">
        <v>3666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174</v>
      </c>
      <c r="AT168" s="226" t="s">
        <v>169</v>
      </c>
      <c r="AU168" s="226" t="s">
        <v>87</v>
      </c>
      <c r="AY168" s="14" t="s">
        <v>167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174</v>
      </c>
      <c r="BM168" s="226" t="s">
        <v>3766</v>
      </c>
    </row>
    <row r="169" s="2" customFormat="1" ht="14.4" customHeight="1">
      <c r="A169" s="35"/>
      <c r="B169" s="36"/>
      <c r="C169" s="215" t="s">
        <v>331</v>
      </c>
      <c r="D169" s="215" t="s">
        <v>169</v>
      </c>
      <c r="E169" s="216" t="s">
        <v>3767</v>
      </c>
      <c r="F169" s="217" t="s">
        <v>3768</v>
      </c>
      <c r="G169" s="218" t="s">
        <v>321</v>
      </c>
      <c r="H169" s="219">
        <v>1</v>
      </c>
      <c r="I169" s="220"/>
      <c r="J169" s="221">
        <f>ROUND(I169*H169,2)</f>
        <v>0</v>
      </c>
      <c r="K169" s="217" t="s">
        <v>3666</v>
      </c>
      <c r="L169" s="41"/>
      <c r="M169" s="222" t="s">
        <v>1</v>
      </c>
      <c r="N169" s="223" t="s">
        <v>42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174</v>
      </c>
      <c r="AT169" s="226" t="s">
        <v>169</v>
      </c>
      <c r="AU169" s="226" t="s">
        <v>87</v>
      </c>
      <c r="AY169" s="14" t="s">
        <v>167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85</v>
      </c>
      <c r="BK169" s="227">
        <f>ROUND(I169*H169,2)</f>
        <v>0</v>
      </c>
      <c r="BL169" s="14" t="s">
        <v>174</v>
      </c>
      <c r="BM169" s="226" t="s">
        <v>3769</v>
      </c>
    </row>
    <row r="170" s="2" customFormat="1" ht="22.2" customHeight="1">
      <c r="A170" s="35"/>
      <c r="B170" s="36"/>
      <c r="C170" s="215" t="s">
        <v>335</v>
      </c>
      <c r="D170" s="215" t="s">
        <v>169</v>
      </c>
      <c r="E170" s="216" t="s">
        <v>3692</v>
      </c>
      <c r="F170" s="217" t="s">
        <v>3693</v>
      </c>
      <c r="G170" s="218" t="s">
        <v>178</v>
      </c>
      <c r="H170" s="219">
        <v>1</v>
      </c>
      <c r="I170" s="220"/>
      <c r="J170" s="221">
        <f>ROUND(I170*H170,2)</f>
        <v>0</v>
      </c>
      <c r="K170" s="217" t="s">
        <v>173</v>
      </c>
      <c r="L170" s="41"/>
      <c r="M170" s="222" t="s">
        <v>1</v>
      </c>
      <c r="N170" s="223" t="s">
        <v>42</v>
      </c>
      <c r="O170" s="88"/>
      <c r="P170" s="224">
        <f>O170*H170</f>
        <v>0</v>
      </c>
      <c r="Q170" s="224">
        <v>0.0034399999999999999</v>
      </c>
      <c r="R170" s="224">
        <f>Q170*H170</f>
        <v>0.0034399999999999999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174</v>
      </c>
      <c r="AT170" s="226" t="s">
        <v>169</v>
      </c>
      <c r="AU170" s="226" t="s">
        <v>87</v>
      </c>
      <c r="AY170" s="14" t="s">
        <v>167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85</v>
      </c>
      <c r="BK170" s="227">
        <f>ROUND(I170*H170,2)</f>
        <v>0</v>
      </c>
      <c r="BL170" s="14" t="s">
        <v>174</v>
      </c>
      <c r="BM170" s="226" t="s">
        <v>3770</v>
      </c>
    </row>
    <row r="171" s="12" customFormat="1" ht="22.8" customHeight="1">
      <c r="A171" s="12"/>
      <c r="B171" s="199"/>
      <c r="C171" s="200"/>
      <c r="D171" s="201" t="s">
        <v>76</v>
      </c>
      <c r="E171" s="213" t="s">
        <v>3771</v>
      </c>
      <c r="F171" s="213" t="s">
        <v>3772</v>
      </c>
      <c r="G171" s="200"/>
      <c r="H171" s="200"/>
      <c r="I171" s="203"/>
      <c r="J171" s="214">
        <f>BK171</f>
        <v>0</v>
      </c>
      <c r="K171" s="200"/>
      <c r="L171" s="205"/>
      <c r="M171" s="206"/>
      <c r="N171" s="207"/>
      <c r="O171" s="207"/>
      <c r="P171" s="208">
        <f>SUM(P172:P193)</f>
        <v>0</v>
      </c>
      <c r="Q171" s="207"/>
      <c r="R171" s="208">
        <f>SUM(R172:R193)</f>
        <v>0.17197999999999999</v>
      </c>
      <c r="S171" s="207"/>
      <c r="T171" s="209">
        <f>SUM(T172:T193)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0" t="s">
        <v>85</v>
      </c>
      <c r="AT171" s="211" t="s">
        <v>76</v>
      </c>
      <c r="AU171" s="211" t="s">
        <v>85</v>
      </c>
      <c r="AY171" s="210" t="s">
        <v>167</v>
      </c>
      <c r="BK171" s="212">
        <f>SUM(BK172:BK193)</f>
        <v>0</v>
      </c>
    </row>
    <row r="172" s="2" customFormat="1" ht="22.2" customHeight="1">
      <c r="A172" s="35"/>
      <c r="B172" s="36"/>
      <c r="C172" s="215" t="s">
        <v>339</v>
      </c>
      <c r="D172" s="215" t="s">
        <v>169</v>
      </c>
      <c r="E172" s="216" t="s">
        <v>3692</v>
      </c>
      <c r="F172" s="217" t="s">
        <v>3693</v>
      </c>
      <c r="G172" s="218" t="s">
        <v>178</v>
      </c>
      <c r="H172" s="219">
        <v>5</v>
      </c>
      <c r="I172" s="220"/>
      <c r="J172" s="221">
        <f>ROUND(I172*H172,2)</f>
        <v>0</v>
      </c>
      <c r="K172" s="217" t="s">
        <v>173</v>
      </c>
      <c r="L172" s="41"/>
      <c r="M172" s="222" t="s">
        <v>1</v>
      </c>
      <c r="N172" s="223" t="s">
        <v>42</v>
      </c>
      <c r="O172" s="88"/>
      <c r="P172" s="224">
        <f>O172*H172</f>
        <v>0</v>
      </c>
      <c r="Q172" s="224">
        <v>0.0034399999999999999</v>
      </c>
      <c r="R172" s="224">
        <f>Q172*H172</f>
        <v>0.0172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174</v>
      </c>
      <c r="AT172" s="226" t="s">
        <v>169</v>
      </c>
      <c r="AU172" s="226" t="s">
        <v>87</v>
      </c>
      <c r="AY172" s="14" t="s">
        <v>167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174</v>
      </c>
      <c r="BM172" s="226" t="s">
        <v>3773</v>
      </c>
    </row>
    <row r="173" s="2" customFormat="1" ht="22.2" customHeight="1">
      <c r="A173" s="35"/>
      <c r="B173" s="36"/>
      <c r="C173" s="215" t="s">
        <v>343</v>
      </c>
      <c r="D173" s="215" t="s">
        <v>169</v>
      </c>
      <c r="E173" s="216" t="s">
        <v>3695</v>
      </c>
      <c r="F173" s="217" t="s">
        <v>3696</v>
      </c>
      <c r="G173" s="218" t="s">
        <v>178</v>
      </c>
      <c r="H173" s="219">
        <v>0.5</v>
      </c>
      <c r="I173" s="220"/>
      <c r="J173" s="221">
        <f>ROUND(I173*H173,2)</f>
        <v>0</v>
      </c>
      <c r="K173" s="217" t="s">
        <v>3666</v>
      </c>
      <c r="L173" s="41"/>
      <c r="M173" s="222" t="s">
        <v>1</v>
      </c>
      <c r="N173" s="223" t="s">
        <v>42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174</v>
      </c>
      <c r="AT173" s="226" t="s">
        <v>169</v>
      </c>
      <c r="AU173" s="226" t="s">
        <v>87</v>
      </c>
      <c r="AY173" s="14" t="s">
        <v>167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85</v>
      </c>
      <c r="BK173" s="227">
        <f>ROUND(I173*H173,2)</f>
        <v>0</v>
      </c>
      <c r="BL173" s="14" t="s">
        <v>174</v>
      </c>
      <c r="BM173" s="226" t="s">
        <v>3774</v>
      </c>
    </row>
    <row r="174" s="2" customFormat="1" ht="22.2" customHeight="1">
      <c r="A174" s="35"/>
      <c r="B174" s="36"/>
      <c r="C174" s="215" t="s">
        <v>347</v>
      </c>
      <c r="D174" s="215" t="s">
        <v>169</v>
      </c>
      <c r="E174" s="216" t="s">
        <v>3743</v>
      </c>
      <c r="F174" s="217" t="s">
        <v>3744</v>
      </c>
      <c r="G174" s="218" t="s">
        <v>178</v>
      </c>
      <c r="H174" s="219">
        <v>14</v>
      </c>
      <c r="I174" s="220"/>
      <c r="J174" s="221">
        <f>ROUND(I174*H174,2)</f>
        <v>0</v>
      </c>
      <c r="K174" s="217" t="s">
        <v>173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0.0052199999999999998</v>
      </c>
      <c r="R174" s="224">
        <f>Q174*H174</f>
        <v>0.073079999999999992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174</v>
      </c>
      <c r="AT174" s="226" t="s">
        <v>169</v>
      </c>
      <c r="AU174" s="226" t="s">
        <v>87</v>
      </c>
      <c r="AY174" s="14" t="s">
        <v>167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174</v>
      </c>
      <c r="BM174" s="226" t="s">
        <v>3775</v>
      </c>
    </row>
    <row r="175" s="2" customFormat="1" ht="22.2" customHeight="1">
      <c r="A175" s="35"/>
      <c r="B175" s="36"/>
      <c r="C175" s="215" t="s">
        <v>351</v>
      </c>
      <c r="D175" s="215" t="s">
        <v>169</v>
      </c>
      <c r="E175" s="216" t="s">
        <v>3746</v>
      </c>
      <c r="F175" s="217" t="s">
        <v>3747</v>
      </c>
      <c r="G175" s="218" t="s">
        <v>178</v>
      </c>
      <c r="H175" s="219">
        <v>4</v>
      </c>
      <c r="I175" s="220"/>
      <c r="J175" s="221">
        <f>ROUND(I175*H175,2)</f>
        <v>0</v>
      </c>
      <c r="K175" s="217" t="s">
        <v>3666</v>
      </c>
      <c r="L175" s="41"/>
      <c r="M175" s="222" t="s">
        <v>1</v>
      </c>
      <c r="N175" s="223" t="s">
        <v>42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174</v>
      </c>
      <c r="AT175" s="226" t="s">
        <v>169</v>
      </c>
      <c r="AU175" s="226" t="s">
        <v>87</v>
      </c>
      <c r="AY175" s="14" t="s">
        <v>167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85</v>
      </c>
      <c r="BK175" s="227">
        <f>ROUND(I175*H175,2)</f>
        <v>0</v>
      </c>
      <c r="BL175" s="14" t="s">
        <v>174</v>
      </c>
      <c r="BM175" s="226" t="s">
        <v>3776</v>
      </c>
    </row>
    <row r="176" s="2" customFormat="1" ht="22.2" customHeight="1">
      <c r="A176" s="35"/>
      <c r="B176" s="36"/>
      <c r="C176" s="215" t="s">
        <v>355</v>
      </c>
      <c r="D176" s="215" t="s">
        <v>169</v>
      </c>
      <c r="E176" s="216" t="s">
        <v>3777</v>
      </c>
      <c r="F176" s="217" t="s">
        <v>3778</v>
      </c>
      <c r="G176" s="218" t="s">
        <v>178</v>
      </c>
      <c r="H176" s="219">
        <v>10</v>
      </c>
      <c r="I176" s="220"/>
      <c r="J176" s="221">
        <f>ROUND(I176*H176,2)</f>
        <v>0</v>
      </c>
      <c r="K176" s="217" t="s">
        <v>173</v>
      </c>
      <c r="L176" s="41"/>
      <c r="M176" s="222" t="s">
        <v>1</v>
      </c>
      <c r="N176" s="223" t="s">
        <v>42</v>
      </c>
      <c r="O176" s="88"/>
      <c r="P176" s="224">
        <f>O176*H176</f>
        <v>0</v>
      </c>
      <c r="Q176" s="224">
        <v>0.0081700000000000002</v>
      </c>
      <c r="R176" s="224">
        <f>Q176*H176</f>
        <v>0.081699999999999995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174</v>
      </c>
      <c r="AT176" s="226" t="s">
        <v>169</v>
      </c>
      <c r="AU176" s="226" t="s">
        <v>87</v>
      </c>
      <c r="AY176" s="14" t="s">
        <v>167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85</v>
      </c>
      <c r="BK176" s="227">
        <f>ROUND(I176*H176,2)</f>
        <v>0</v>
      </c>
      <c r="BL176" s="14" t="s">
        <v>174</v>
      </c>
      <c r="BM176" s="226" t="s">
        <v>3779</v>
      </c>
    </row>
    <row r="177" s="2" customFormat="1" ht="22.2" customHeight="1">
      <c r="A177" s="35"/>
      <c r="B177" s="36"/>
      <c r="C177" s="215" t="s">
        <v>359</v>
      </c>
      <c r="D177" s="215" t="s">
        <v>169</v>
      </c>
      <c r="E177" s="216" t="s">
        <v>3780</v>
      </c>
      <c r="F177" s="217" t="s">
        <v>3781</v>
      </c>
      <c r="G177" s="218" t="s">
        <v>178</v>
      </c>
      <c r="H177" s="219">
        <v>1.5</v>
      </c>
      <c r="I177" s="220"/>
      <c r="J177" s="221">
        <f>ROUND(I177*H177,2)</f>
        <v>0</v>
      </c>
      <c r="K177" s="217" t="s">
        <v>3666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174</v>
      </c>
      <c r="AT177" s="226" t="s">
        <v>169</v>
      </c>
      <c r="AU177" s="226" t="s">
        <v>87</v>
      </c>
      <c r="AY177" s="14" t="s">
        <v>167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174</v>
      </c>
      <c r="BM177" s="226" t="s">
        <v>3782</v>
      </c>
    </row>
    <row r="178" s="2" customFormat="1" ht="19.8" customHeight="1">
      <c r="A178" s="35"/>
      <c r="B178" s="36"/>
      <c r="C178" s="215" t="s">
        <v>363</v>
      </c>
      <c r="D178" s="215" t="s">
        <v>169</v>
      </c>
      <c r="E178" s="216" t="s">
        <v>3783</v>
      </c>
      <c r="F178" s="217" t="s">
        <v>3784</v>
      </c>
      <c r="G178" s="218" t="s">
        <v>178</v>
      </c>
      <c r="H178" s="219">
        <v>4</v>
      </c>
      <c r="I178" s="220"/>
      <c r="J178" s="221">
        <f>ROUND(I178*H178,2)</f>
        <v>0</v>
      </c>
      <c r="K178" s="217" t="s">
        <v>173</v>
      </c>
      <c r="L178" s="41"/>
      <c r="M178" s="222" t="s">
        <v>1</v>
      </c>
      <c r="N178" s="223" t="s">
        <v>42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174</v>
      </c>
      <c r="AT178" s="226" t="s">
        <v>169</v>
      </c>
      <c r="AU178" s="226" t="s">
        <v>87</v>
      </c>
      <c r="AY178" s="14" t="s">
        <v>167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85</v>
      </c>
      <c r="BK178" s="227">
        <f>ROUND(I178*H178,2)</f>
        <v>0</v>
      </c>
      <c r="BL178" s="14" t="s">
        <v>174</v>
      </c>
      <c r="BM178" s="226" t="s">
        <v>3785</v>
      </c>
    </row>
    <row r="179" s="2" customFormat="1" ht="14.4" customHeight="1">
      <c r="A179" s="35"/>
      <c r="B179" s="36"/>
      <c r="C179" s="228" t="s">
        <v>367</v>
      </c>
      <c r="D179" s="228" t="s">
        <v>225</v>
      </c>
      <c r="E179" s="229" t="s">
        <v>3786</v>
      </c>
      <c r="F179" s="230" t="s">
        <v>3787</v>
      </c>
      <c r="G179" s="231" t="s">
        <v>178</v>
      </c>
      <c r="H179" s="232">
        <v>4</v>
      </c>
      <c r="I179" s="233"/>
      <c r="J179" s="234">
        <f>ROUND(I179*H179,2)</f>
        <v>0</v>
      </c>
      <c r="K179" s="230" t="s">
        <v>3666</v>
      </c>
      <c r="L179" s="235"/>
      <c r="M179" s="236" t="s">
        <v>1</v>
      </c>
      <c r="N179" s="237" t="s">
        <v>42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200</v>
      </c>
      <c r="AT179" s="226" t="s">
        <v>225</v>
      </c>
      <c r="AU179" s="226" t="s">
        <v>87</v>
      </c>
      <c r="AY179" s="14" t="s">
        <v>167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85</v>
      </c>
      <c r="BK179" s="227">
        <f>ROUND(I179*H179,2)</f>
        <v>0</v>
      </c>
      <c r="BL179" s="14" t="s">
        <v>174</v>
      </c>
      <c r="BM179" s="226" t="s">
        <v>3788</v>
      </c>
    </row>
    <row r="180" s="2" customFormat="1" ht="22.2" customHeight="1">
      <c r="A180" s="35"/>
      <c r="B180" s="36"/>
      <c r="C180" s="215" t="s">
        <v>373</v>
      </c>
      <c r="D180" s="215" t="s">
        <v>169</v>
      </c>
      <c r="E180" s="216" t="s">
        <v>3789</v>
      </c>
      <c r="F180" s="217" t="s">
        <v>3790</v>
      </c>
      <c r="G180" s="218" t="s">
        <v>321</v>
      </c>
      <c r="H180" s="219">
        <v>2</v>
      </c>
      <c r="I180" s="220"/>
      <c r="J180" s="221">
        <f>ROUND(I180*H180,2)</f>
        <v>0</v>
      </c>
      <c r="K180" s="217" t="s">
        <v>3666</v>
      </c>
      <c r="L180" s="41"/>
      <c r="M180" s="222" t="s">
        <v>1</v>
      </c>
      <c r="N180" s="223" t="s">
        <v>42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174</v>
      </c>
      <c r="AT180" s="226" t="s">
        <v>169</v>
      </c>
      <c r="AU180" s="226" t="s">
        <v>87</v>
      </c>
      <c r="AY180" s="14" t="s">
        <v>167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174</v>
      </c>
      <c r="BM180" s="226" t="s">
        <v>3791</v>
      </c>
    </row>
    <row r="181" s="2" customFormat="1" ht="14.4" customHeight="1">
      <c r="A181" s="35"/>
      <c r="B181" s="36"/>
      <c r="C181" s="228" t="s">
        <v>377</v>
      </c>
      <c r="D181" s="228" t="s">
        <v>225</v>
      </c>
      <c r="E181" s="229" t="s">
        <v>3792</v>
      </c>
      <c r="F181" s="230" t="s">
        <v>3793</v>
      </c>
      <c r="G181" s="231" t="s">
        <v>321</v>
      </c>
      <c r="H181" s="232">
        <v>2</v>
      </c>
      <c r="I181" s="233"/>
      <c r="J181" s="234">
        <f>ROUND(I181*H181,2)</f>
        <v>0</v>
      </c>
      <c r="K181" s="230" t="s">
        <v>3666</v>
      </c>
      <c r="L181" s="235"/>
      <c r="M181" s="236" t="s">
        <v>1</v>
      </c>
      <c r="N181" s="237" t="s">
        <v>42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200</v>
      </c>
      <c r="AT181" s="226" t="s">
        <v>225</v>
      </c>
      <c r="AU181" s="226" t="s">
        <v>87</v>
      </c>
      <c r="AY181" s="14" t="s">
        <v>167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85</v>
      </c>
      <c r="BK181" s="227">
        <f>ROUND(I181*H181,2)</f>
        <v>0</v>
      </c>
      <c r="BL181" s="14" t="s">
        <v>174</v>
      </c>
      <c r="BM181" s="226" t="s">
        <v>3794</v>
      </c>
    </row>
    <row r="182" s="2" customFormat="1" ht="19.8" customHeight="1">
      <c r="A182" s="35"/>
      <c r="B182" s="36"/>
      <c r="C182" s="215" t="s">
        <v>381</v>
      </c>
      <c r="D182" s="215" t="s">
        <v>169</v>
      </c>
      <c r="E182" s="216" t="s">
        <v>3795</v>
      </c>
      <c r="F182" s="217" t="s">
        <v>3796</v>
      </c>
      <c r="G182" s="218" t="s">
        <v>178</v>
      </c>
      <c r="H182" s="219">
        <v>5</v>
      </c>
      <c r="I182" s="220"/>
      <c r="J182" s="221">
        <f>ROUND(I182*H182,2)</f>
        <v>0</v>
      </c>
      <c r="K182" s="217" t="s">
        <v>173</v>
      </c>
      <c r="L182" s="41"/>
      <c r="M182" s="222" t="s">
        <v>1</v>
      </c>
      <c r="N182" s="223" t="s">
        <v>42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174</v>
      </c>
      <c r="AT182" s="226" t="s">
        <v>169</v>
      </c>
      <c r="AU182" s="226" t="s">
        <v>87</v>
      </c>
      <c r="AY182" s="14" t="s">
        <v>167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85</v>
      </c>
      <c r="BK182" s="227">
        <f>ROUND(I182*H182,2)</f>
        <v>0</v>
      </c>
      <c r="BL182" s="14" t="s">
        <v>174</v>
      </c>
      <c r="BM182" s="226" t="s">
        <v>3797</v>
      </c>
    </row>
    <row r="183" s="2" customFormat="1" ht="14.4" customHeight="1">
      <c r="A183" s="35"/>
      <c r="B183" s="36"/>
      <c r="C183" s="228" t="s">
        <v>385</v>
      </c>
      <c r="D183" s="228" t="s">
        <v>225</v>
      </c>
      <c r="E183" s="229" t="s">
        <v>3798</v>
      </c>
      <c r="F183" s="230" t="s">
        <v>3799</v>
      </c>
      <c r="G183" s="231" t="s">
        <v>178</v>
      </c>
      <c r="H183" s="232">
        <v>5</v>
      </c>
      <c r="I183" s="233"/>
      <c r="J183" s="234">
        <f>ROUND(I183*H183,2)</f>
        <v>0</v>
      </c>
      <c r="K183" s="230" t="s">
        <v>3666</v>
      </c>
      <c r="L183" s="235"/>
      <c r="M183" s="236" t="s">
        <v>1</v>
      </c>
      <c r="N183" s="237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200</v>
      </c>
      <c r="AT183" s="226" t="s">
        <v>225</v>
      </c>
      <c r="AU183" s="226" t="s">
        <v>87</v>
      </c>
      <c r="AY183" s="14" t="s">
        <v>167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174</v>
      </c>
      <c r="BM183" s="226" t="s">
        <v>3800</v>
      </c>
    </row>
    <row r="184" s="2" customFormat="1" ht="22.2" customHeight="1">
      <c r="A184" s="35"/>
      <c r="B184" s="36"/>
      <c r="C184" s="215" t="s">
        <v>389</v>
      </c>
      <c r="D184" s="215" t="s">
        <v>169</v>
      </c>
      <c r="E184" s="216" t="s">
        <v>3801</v>
      </c>
      <c r="F184" s="217" t="s">
        <v>3802</v>
      </c>
      <c r="G184" s="218" t="s">
        <v>321</v>
      </c>
      <c r="H184" s="219">
        <v>3</v>
      </c>
      <c r="I184" s="220"/>
      <c r="J184" s="221">
        <f>ROUND(I184*H184,2)</f>
        <v>0</v>
      </c>
      <c r="K184" s="217" t="s">
        <v>3666</v>
      </c>
      <c r="L184" s="41"/>
      <c r="M184" s="222" t="s">
        <v>1</v>
      </c>
      <c r="N184" s="223" t="s">
        <v>42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174</v>
      </c>
      <c r="AT184" s="226" t="s">
        <v>169</v>
      </c>
      <c r="AU184" s="226" t="s">
        <v>87</v>
      </c>
      <c r="AY184" s="14" t="s">
        <v>167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85</v>
      </c>
      <c r="BK184" s="227">
        <f>ROUND(I184*H184,2)</f>
        <v>0</v>
      </c>
      <c r="BL184" s="14" t="s">
        <v>174</v>
      </c>
      <c r="BM184" s="226" t="s">
        <v>3803</v>
      </c>
    </row>
    <row r="185" s="2" customFormat="1" ht="14.4" customHeight="1">
      <c r="A185" s="35"/>
      <c r="B185" s="36"/>
      <c r="C185" s="228" t="s">
        <v>394</v>
      </c>
      <c r="D185" s="228" t="s">
        <v>225</v>
      </c>
      <c r="E185" s="229" t="s">
        <v>3804</v>
      </c>
      <c r="F185" s="230" t="s">
        <v>3805</v>
      </c>
      <c r="G185" s="231" t="s">
        <v>321</v>
      </c>
      <c r="H185" s="232">
        <v>3</v>
      </c>
      <c r="I185" s="233"/>
      <c r="J185" s="234">
        <f>ROUND(I185*H185,2)</f>
        <v>0</v>
      </c>
      <c r="K185" s="230" t="s">
        <v>3666</v>
      </c>
      <c r="L185" s="235"/>
      <c r="M185" s="236" t="s">
        <v>1</v>
      </c>
      <c r="N185" s="237" t="s">
        <v>42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200</v>
      </c>
      <c r="AT185" s="226" t="s">
        <v>225</v>
      </c>
      <c r="AU185" s="226" t="s">
        <v>87</v>
      </c>
      <c r="AY185" s="14" t="s">
        <v>167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85</v>
      </c>
      <c r="BK185" s="227">
        <f>ROUND(I185*H185,2)</f>
        <v>0</v>
      </c>
      <c r="BL185" s="14" t="s">
        <v>174</v>
      </c>
      <c r="BM185" s="226" t="s">
        <v>3806</v>
      </c>
    </row>
    <row r="186" s="2" customFormat="1" ht="19.8" customHeight="1">
      <c r="A186" s="35"/>
      <c r="B186" s="36"/>
      <c r="C186" s="215" t="s">
        <v>398</v>
      </c>
      <c r="D186" s="215" t="s">
        <v>169</v>
      </c>
      <c r="E186" s="216" t="s">
        <v>3807</v>
      </c>
      <c r="F186" s="217" t="s">
        <v>3808</v>
      </c>
      <c r="G186" s="218" t="s">
        <v>178</v>
      </c>
      <c r="H186" s="219">
        <v>4</v>
      </c>
      <c r="I186" s="220"/>
      <c r="J186" s="221">
        <f>ROUND(I186*H186,2)</f>
        <v>0</v>
      </c>
      <c r="K186" s="217" t="s">
        <v>173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174</v>
      </c>
      <c r="AT186" s="226" t="s">
        <v>169</v>
      </c>
      <c r="AU186" s="226" t="s">
        <v>87</v>
      </c>
      <c r="AY186" s="14" t="s">
        <v>167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174</v>
      </c>
      <c r="BM186" s="226" t="s">
        <v>3809</v>
      </c>
    </row>
    <row r="187" s="2" customFormat="1" ht="14.4" customHeight="1">
      <c r="A187" s="35"/>
      <c r="B187" s="36"/>
      <c r="C187" s="228" t="s">
        <v>402</v>
      </c>
      <c r="D187" s="228" t="s">
        <v>225</v>
      </c>
      <c r="E187" s="229" t="s">
        <v>3810</v>
      </c>
      <c r="F187" s="230" t="s">
        <v>3811</v>
      </c>
      <c r="G187" s="231" t="s">
        <v>178</v>
      </c>
      <c r="H187" s="232">
        <v>4</v>
      </c>
      <c r="I187" s="233"/>
      <c r="J187" s="234">
        <f>ROUND(I187*H187,2)</f>
        <v>0</v>
      </c>
      <c r="K187" s="230" t="s">
        <v>3666</v>
      </c>
      <c r="L187" s="235"/>
      <c r="M187" s="236" t="s">
        <v>1</v>
      </c>
      <c r="N187" s="237" t="s">
        <v>42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200</v>
      </c>
      <c r="AT187" s="226" t="s">
        <v>225</v>
      </c>
      <c r="AU187" s="226" t="s">
        <v>87</v>
      </c>
      <c r="AY187" s="14" t="s">
        <v>167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85</v>
      </c>
      <c r="BK187" s="227">
        <f>ROUND(I187*H187,2)</f>
        <v>0</v>
      </c>
      <c r="BL187" s="14" t="s">
        <v>174</v>
      </c>
      <c r="BM187" s="226" t="s">
        <v>3812</v>
      </c>
    </row>
    <row r="188" s="2" customFormat="1" ht="19.8" customHeight="1">
      <c r="A188" s="35"/>
      <c r="B188" s="36"/>
      <c r="C188" s="215" t="s">
        <v>406</v>
      </c>
      <c r="D188" s="215" t="s">
        <v>169</v>
      </c>
      <c r="E188" s="216" t="s">
        <v>3813</v>
      </c>
      <c r="F188" s="217" t="s">
        <v>3808</v>
      </c>
      <c r="G188" s="218" t="s">
        <v>321</v>
      </c>
      <c r="H188" s="219">
        <v>5</v>
      </c>
      <c r="I188" s="220"/>
      <c r="J188" s="221">
        <f>ROUND(I188*H188,2)</f>
        <v>0</v>
      </c>
      <c r="K188" s="217" t="s">
        <v>173</v>
      </c>
      <c r="L188" s="41"/>
      <c r="M188" s="222" t="s">
        <v>1</v>
      </c>
      <c r="N188" s="223" t="s">
        <v>42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174</v>
      </c>
      <c r="AT188" s="226" t="s">
        <v>169</v>
      </c>
      <c r="AU188" s="226" t="s">
        <v>87</v>
      </c>
      <c r="AY188" s="14" t="s">
        <v>167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85</v>
      </c>
      <c r="BK188" s="227">
        <f>ROUND(I188*H188,2)</f>
        <v>0</v>
      </c>
      <c r="BL188" s="14" t="s">
        <v>174</v>
      </c>
      <c r="BM188" s="226" t="s">
        <v>3814</v>
      </c>
    </row>
    <row r="189" s="2" customFormat="1" ht="14.4" customHeight="1">
      <c r="A189" s="35"/>
      <c r="B189" s="36"/>
      <c r="C189" s="228" t="s">
        <v>410</v>
      </c>
      <c r="D189" s="228" t="s">
        <v>225</v>
      </c>
      <c r="E189" s="229" t="s">
        <v>3815</v>
      </c>
      <c r="F189" s="230" t="s">
        <v>3816</v>
      </c>
      <c r="G189" s="231" t="s">
        <v>321</v>
      </c>
      <c r="H189" s="232">
        <v>5</v>
      </c>
      <c r="I189" s="233"/>
      <c r="J189" s="234">
        <f>ROUND(I189*H189,2)</f>
        <v>0</v>
      </c>
      <c r="K189" s="230" t="s">
        <v>3666</v>
      </c>
      <c r="L189" s="235"/>
      <c r="M189" s="236" t="s">
        <v>1</v>
      </c>
      <c r="N189" s="237" t="s">
        <v>42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200</v>
      </c>
      <c r="AT189" s="226" t="s">
        <v>225</v>
      </c>
      <c r="AU189" s="226" t="s">
        <v>87</v>
      </c>
      <c r="AY189" s="14" t="s">
        <v>167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174</v>
      </c>
      <c r="BM189" s="226" t="s">
        <v>3817</v>
      </c>
    </row>
    <row r="190" s="2" customFormat="1" ht="22.2" customHeight="1">
      <c r="A190" s="35"/>
      <c r="B190" s="36"/>
      <c r="C190" s="215" t="s">
        <v>414</v>
      </c>
      <c r="D190" s="215" t="s">
        <v>169</v>
      </c>
      <c r="E190" s="216" t="s">
        <v>3818</v>
      </c>
      <c r="F190" s="217" t="s">
        <v>3819</v>
      </c>
      <c r="G190" s="218" t="s">
        <v>321</v>
      </c>
      <c r="H190" s="219">
        <v>1</v>
      </c>
      <c r="I190" s="220"/>
      <c r="J190" s="221">
        <f>ROUND(I190*H190,2)</f>
        <v>0</v>
      </c>
      <c r="K190" s="217" t="s">
        <v>3666</v>
      </c>
      <c r="L190" s="41"/>
      <c r="M190" s="222" t="s">
        <v>1</v>
      </c>
      <c r="N190" s="223" t="s">
        <v>42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174</v>
      </c>
      <c r="AT190" s="226" t="s">
        <v>169</v>
      </c>
      <c r="AU190" s="226" t="s">
        <v>87</v>
      </c>
      <c r="AY190" s="14" t="s">
        <v>167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85</v>
      </c>
      <c r="BK190" s="227">
        <f>ROUND(I190*H190,2)</f>
        <v>0</v>
      </c>
      <c r="BL190" s="14" t="s">
        <v>174</v>
      </c>
      <c r="BM190" s="226" t="s">
        <v>3820</v>
      </c>
    </row>
    <row r="191" s="2" customFormat="1" ht="22.2" customHeight="1">
      <c r="A191" s="35"/>
      <c r="B191" s="36"/>
      <c r="C191" s="215" t="s">
        <v>418</v>
      </c>
      <c r="D191" s="215" t="s">
        <v>169</v>
      </c>
      <c r="E191" s="216" t="s">
        <v>3821</v>
      </c>
      <c r="F191" s="217" t="s">
        <v>3822</v>
      </c>
      <c r="G191" s="218" t="s">
        <v>321</v>
      </c>
      <c r="H191" s="219">
        <v>2</v>
      </c>
      <c r="I191" s="220"/>
      <c r="J191" s="221">
        <f>ROUND(I191*H191,2)</f>
        <v>0</v>
      </c>
      <c r="K191" s="217" t="s">
        <v>3666</v>
      </c>
      <c r="L191" s="41"/>
      <c r="M191" s="222" t="s">
        <v>1</v>
      </c>
      <c r="N191" s="223" t="s">
        <v>42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174</v>
      </c>
      <c r="AT191" s="226" t="s">
        <v>169</v>
      </c>
      <c r="AU191" s="226" t="s">
        <v>87</v>
      </c>
      <c r="AY191" s="14" t="s">
        <v>167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85</v>
      </c>
      <c r="BK191" s="227">
        <f>ROUND(I191*H191,2)</f>
        <v>0</v>
      </c>
      <c r="BL191" s="14" t="s">
        <v>174</v>
      </c>
      <c r="BM191" s="226" t="s">
        <v>3823</v>
      </c>
    </row>
    <row r="192" s="2" customFormat="1" ht="22.2" customHeight="1">
      <c r="A192" s="35"/>
      <c r="B192" s="36"/>
      <c r="C192" s="215" t="s">
        <v>422</v>
      </c>
      <c r="D192" s="215" t="s">
        <v>169</v>
      </c>
      <c r="E192" s="216" t="s">
        <v>3824</v>
      </c>
      <c r="F192" s="217" t="s">
        <v>3825</v>
      </c>
      <c r="G192" s="218" t="s">
        <v>321</v>
      </c>
      <c r="H192" s="219">
        <v>1</v>
      </c>
      <c r="I192" s="220"/>
      <c r="J192" s="221">
        <f>ROUND(I192*H192,2)</f>
        <v>0</v>
      </c>
      <c r="K192" s="217" t="s">
        <v>3666</v>
      </c>
      <c r="L192" s="41"/>
      <c r="M192" s="222" t="s">
        <v>1</v>
      </c>
      <c r="N192" s="223" t="s">
        <v>42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174</v>
      </c>
      <c r="AT192" s="226" t="s">
        <v>169</v>
      </c>
      <c r="AU192" s="226" t="s">
        <v>87</v>
      </c>
      <c r="AY192" s="14" t="s">
        <v>167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174</v>
      </c>
      <c r="BM192" s="226" t="s">
        <v>3826</v>
      </c>
    </row>
    <row r="193" s="2" customFormat="1" ht="14.4" customHeight="1">
      <c r="A193" s="35"/>
      <c r="B193" s="36"/>
      <c r="C193" s="215" t="s">
        <v>426</v>
      </c>
      <c r="D193" s="215" t="s">
        <v>169</v>
      </c>
      <c r="E193" s="216" t="s">
        <v>3713</v>
      </c>
      <c r="F193" s="217" t="s">
        <v>3714</v>
      </c>
      <c r="G193" s="218" t="s">
        <v>186</v>
      </c>
      <c r="H193" s="219">
        <v>80</v>
      </c>
      <c r="I193" s="220"/>
      <c r="J193" s="221">
        <f>ROUND(I193*H193,2)</f>
        <v>0</v>
      </c>
      <c r="K193" s="217" t="s">
        <v>3666</v>
      </c>
      <c r="L193" s="41"/>
      <c r="M193" s="222" t="s">
        <v>1</v>
      </c>
      <c r="N193" s="223" t="s">
        <v>42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174</v>
      </c>
      <c r="AT193" s="226" t="s">
        <v>169</v>
      </c>
      <c r="AU193" s="226" t="s">
        <v>87</v>
      </c>
      <c r="AY193" s="14" t="s">
        <v>167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85</v>
      </c>
      <c r="BK193" s="227">
        <f>ROUND(I193*H193,2)</f>
        <v>0</v>
      </c>
      <c r="BL193" s="14" t="s">
        <v>174</v>
      </c>
      <c r="BM193" s="226" t="s">
        <v>3827</v>
      </c>
    </row>
    <row r="194" s="12" customFormat="1" ht="22.8" customHeight="1">
      <c r="A194" s="12"/>
      <c r="B194" s="199"/>
      <c r="C194" s="200"/>
      <c r="D194" s="201" t="s">
        <v>76</v>
      </c>
      <c r="E194" s="213" t="s">
        <v>3828</v>
      </c>
      <c r="F194" s="213" t="s">
        <v>3829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SUM(P195:P198)</f>
        <v>0</v>
      </c>
      <c r="Q194" s="207"/>
      <c r="R194" s="208">
        <f>SUM(R195:R198)</f>
        <v>0</v>
      </c>
      <c r="S194" s="207"/>
      <c r="T194" s="209">
        <f>SUM(T195:T198)</f>
        <v>0.073139999999999997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85</v>
      </c>
      <c r="AT194" s="211" t="s">
        <v>76</v>
      </c>
      <c r="AU194" s="211" t="s">
        <v>85</v>
      </c>
      <c r="AY194" s="210" t="s">
        <v>167</v>
      </c>
      <c r="BK194" s="212">
        <f>SUM(BK195:BK198)</f>
        <v>0</v>
      </c>
    </row>
    <row r="195" s="2" customFormat="1" ht="14.4" customHeight="1">
      <c r="A195" s="35"/>
      <c r="B195" s="36"/>
      <c r="C195" s="215" t="s">
        <v>431</v>
      </c>
      <c r="D195" s="215" t="s">
        <v>169</v>
      </c>
      <c r="E195" s="216" t="s">
        <v>3830</v>
      </c>
      <c r="F195" s="217" t="s">
        <v>3831</v>
      </c>
      <c r="G195" s="218" t="s">
        <v>321</v>
      </c>
      <c r="H195" s="219">
        <v>2</v>
      </c>
      <c r="I195" s="220"/>
      <c r="J195" s="221">
        <f>ROUND(I195*H195,2)</f>
        <v>0</v>
      </c>
      <c r="K195" s="217" t="s">
        <v>173</v>
      </c>
      <c r="L195" s="41"/>
      <c r="M195" s="222" t="s">
        <v>1</v>
      </c>
      <c r="N195" s="223" t="s">
        <v>42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0.002</v>
      </c>
      <c r="T195" s="225">
        <f>S195*H195</f>
        <v>0.0040000000000000001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174</v>
      </c>
      <c r="AT195" s="226" t="s">
        <v>169</v>
      </c>
      <c r="AU195" s="226" t="s">
        <v>87</v>
      </c>
      <c r="AY195" s="14" t="s">
        <v>167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85</v>
      </c>
      <c r="BK195" s="227">
        <f>ROUND(I195*H195,2)</f>
        <v>0</v>
      </c>
      <c r="BL195" s="14" t="s">
        <v>174</v>
      </c>
      <c r="BM195" s="226" t="s">
        <v>3832</v>
      </c>
    </row>
    <row r="196" s="2" customFormat="1" ht="19.8" customHeight="1">
      <c r="A196" s="35"/>
      <c r="B196" s="36"/>
      <c r="C196" s="215" t="s">
        <v>435</v>
      </c>
      <c r="D196" s="215" t="s">
        <v>169</v>
      </c>
      <c r="E196" s="216" t="s">
        <v>3833</v>
      </c>
      <c r="F196" s="217" t="s">
        <v>3834</v>
      </c>
      <c r="G196" s="218" t="s">
        <v>321</v>
      </c>
      <c r="H196" s="219">
        <v>6</v>
      </c>
      <c r="I196" s="220"/>
      <c r="J196" s="221">
        <f>ROUND(I196*H196,2)</f>
        <v>0</v>
      </c>
      <c r="K196" s="217" t="s">
        <v>173</v>
      </c>
      <c r="L196" s="41"/>
      <c r="M196" s="222" t="s">
        <v>1</v>
      </c>
      <c r="N196" s="223" t="s">
        <v>42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0.0015</v>
      </c>
      <c r="T196" s="225">
        <f>S196*H196</f>
        <v>0.0090000000000000011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174</v>
      </c>
      <c r="AT196" s="226" t="s">
        <v>169</v>
      </c>
      <c r="AU196" s="226" t="s">
        <v>87</v>
      </c>
      <c r="AY196" s="14" t="s">
        <v>167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85</v>
      </c>
      <c r="BK196" s="227">
        <f>ROUND(I196*H196,2)</f>
        <v>0</v>
      </c>
      <c r="BL196" s="14" t="s">
        <v>174</v>
      </c>
      <c r="BM196" s="226" t="s">
        <v>3835</v>
      </c>
    </row>
    <row r="197" s="2" customFormat="1" ht="22.2" customHeight="1">
      <c r="A197" s="35"/>
      <c r="B197" s="36"/>
      <c r="C197" s="215" t="s">
        <v>439</v>
      </c>
      <c r="D197" s="215" t="s">
        <v>169</v>
      </c>
      <c r="E197" s="216" t="s">
        <v>3836</v>
      </c>
      <c r="F197" s="217" t="s">
        <v>3837</v>
      </c>
      <c r="G197" s="218" t="s">
        <v>178</v>
      </c>
      <c r="H197" s="219">
        <v>10</v>
      </c>
      <c r="I197" s="220"/>
      <c r="J197" s="221">
        <f>ROUND(I197*H197,2)</f>
        <v>0</v>
      </c>
      <c r="K197" s="217" t="s">
        <v>173</v>
      </c>
      <c r="L197" s="41"/>
      <c r="M197" s="222" t="s">
        <v>1</v>
      </c>
      <c r="N197" s="223" t="s">
        <v>42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0.00464</v>
      </c>
      <c r="T197" s="225">
        <f>S197*H197</f>
        <v>0.046399999999999997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174</v>
      </c>
      <c r="AT197" s="226" t="s">
        <v>169</v>
      </c>
      <c r="AU197" s="226" t="s">
        <v>87</v>
      </c>
      <c r="AY197" s="14" t="s">
        <v>167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85</v>
      </c>
      <c r="BK197" s="227">
        <f>ROUND(I197*H197,2)</f>
        <v>0</v>
      </c>
      <c r="BL197" s="14" t="s">
        <v>174</v>
      </c>
      <c r="BM197" s="226" t="s">
        <v>3838</v>
      </c>
    </row>
    <row r="198" s="2" customFormat="1" ht="22.2" customHeight="1">
      <c r="A198" s="35"/>
      <c r="B198" s="36"/>
      <c r="C198" s="215" t="s">
        <v>443</v>
      </c>
      <c r="D198" s="215" t="s">
        <v>169</v>
      </c>
      <c r="E198" s="216" t="s">
        <v>3839</v>
      </c>
      <c r="F198" s="217" t="s">
        <v>3840</v>
      </c>
      <c r="G198" s="218" t="s">
        <v>178</v>
      </c>
      <c r="H198" s="219">
        <v>3</v>
      </c>
      <c r="I198" s="220"/>
      <c r="J198" s="221">
        <f>ROUND(I198*H198,2)</f>
        <v>0</v>
      </c>
      <c r="K198" s="217" t="s">
        <v>173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0.0045799999999999999</v>
      </c>
      <c r="T198" s="225">
        <f>S198*H198</f>
        <v>0.013739999999999999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174</v>
      </c>
      <c r="AT198" s="226" t="s">
        <v>169</v>
      </c>
      <c r="AU198" s="226" t="s">
        <v>87</v>
      </c>
      <c r="AY198" s="14" t="s">
        <v>167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174</v>
      </c>
      <c r="BM198" s="226" t="s">
        <v>3841</v>
      </c>
    </row>
    <row r="199" s="12" customFormat="1" ht="22.8" customHeight="1">
      <c r="A199" s="12"/>
      <c r="B199" s="199"/>
      <c r="C199" s="200"/>
      <c r="D199" s="201" t="s">
        <v>76</v>
      </c>
      <c r="E199" s="213" t="s">
        <v>3842</v>
      </c>
      <c r="F199" s="213" t="s">
        <v>3843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SUM(P200:P204)</f>
        <v>0</v>
      </c>
      <c r="Q199" s="207"/>
      <c r="R199" s="208">
        <f>SUM(R200:R204)</f>
        <v>0</v>
      </c>
      <c r="S199" s="207"/>
      <c r="T199" s="209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85</v>
      </c>
      <c r="AT199" s="211" t="s">
        <v>76</v>
      </c>
      <c r="AU199" s="211" t="s">
        <v>85</v>
      </c>
      <c r="AY199" s="210" t="s">
        <v>167</v>
      </c>
      <c r="BK199" s="212">
        <f>SUM(BK200:BK204)</f>
        <v>0</v>
      </c>
    </row>
    <row r="200" s="2" customFormat="1" ht="14.4" customHeight="1">
      <c r="A200" s="35"/>
      <c r="B200" s="36"/>
      <c r="C200" s="215" t="s">
        <v>447</v>
      </c>
      <c r="D200" s="215" t="s">
        <v>169</v>
      </c>
      <c r="E200" s="216" t="s">
        <v>3844</v>
      </c>
      <c r="F200" s="217" t="s">
        <v>3845</v>
      </c>
      <c r="G200" s="218" t="s">
        <v>3846</v>
      </c>
      <c r="H200" s="253"/>
      <c r="I200" s="220"/>
      <c r="J200" s="221">
        <f>ROUND(I200*H200,2)</f>
        <v>0</v>
      </c>
      <c r="K200" s="217" t="s">
        <v>173</v>
      </c>
      <c r="L200" s="41"/>
      <c r="M200" s="222" t="s">
        <v>1</v>
      </c>
      <c r="N200" s="223" t="s">
        <v>42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174</v>
      </c>
      <c r="AT200" s="226" t="s">
        <v>169</v>
      </c>
      <c r="AU200" s="226" t="s">
        <v>87</v>
      </c>
      <c r="AY200" s="14" t="s">
        <v>167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85</v>
      </c>
      <c r="BK200" s="227">
        <f>ROUND(I200*H200,2)</f>
        <v>0</v>
      </c>
      <c r="BL200" s="14" t="s">
        <v>174</v>
      </c>
      <c r="BM200" s="226" t="s">
        <v>3847</v>
      </c>
    </row>
    <row r="201" s="2" customFormat="1" ht="14.4" customHeight="1">
      <c r="A201" s="35"/>
      <c r="B201" s="36"/>
      <c r="C201" s="215" t="s">
        <v>451</v>
      </c>
      <c r="D201" s="215" t="s">
        <v>169</v>
      </c>
      <c r="E201" s="216" t="s">
        <v>3848</v>
      </c>
      <c r="F201" s="217" t="s">
        <v>3849</v>
      </c>
      <c r="G201" s="218" t="s">
        <v>576</v>
      </c>
      <c r="H201" s="219">
        <v>1</v>
      </c>
      <c r="I201" s="220"/>
      <c r="J201" s="221">
        <f>ROUND(I201*H201,2)</f>
        <v>0</v>
      </c>
      <c r="K201" s="217" t="s">
        <v>3666</v>
      </c>
      <c r="L201" s="41"/>
      <c r="M201" s="222" t="s">
        <v>1</v>
      </c>
      <c r="N201" s="223" t="s">
        <v>42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174</v>
      </c>
      <c r="AT201" s="226" t="s">
        <v>169</v>
      </c>
      <c r="AU201" s="226" t="s">
        <v>87</v>
      </c>
      <c r="AY201" s="14" t="s">
        <v>167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85</v>
      </c>
      <c r="BK201" s="227">
        <f>ROUND(I201*H201,2)</f>
        <v>0</v>
      </c>
      <c r="BL201" s="14" t="s">
        <v>174</v>
      </c>
      <c r="BM201" s="226" t="s">
        <v>3850</v>
      </c>
    </row>
    <row r="202" s="2" customFormat="1" ht="14.4" customHeight="1">
      <c r="A202" s="35"/>
      <c r="B202" s="36"/>
      <c r="C202" s="215" t="s">
        <v>455</v>
      </c>
      <c r="D202" s="215" t="s">
        <v>169</v>
      </c>
      <c r="E202" s="216" t="s">
        <v>3851</v>
      </c>
      <c r="F202" s="217" t="s">
        <v>3852</v>
      </c>
      <c r="G202" s="218" t="s">
        <v>576</v>
      </c>
      <c r="H202" s="219">
        <v>1</v>
      </c>
      <c r="I202" s="220"/>
      <c r="J202" s="221">
        <f>ROUND(I202*H202,2)</f>
        <v>0</v>
      </c>
      <c r="K202" s="217" t="s">
        <v>3666</v>
      </c>
      <c r="L202" s="41"/>
      <c r="M202" s="222" t="s">
        <v>1</v>
      </c>
      <c r="N202" s="223" t="s">
        <v>42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174</v>
      </c>
      <c r="AT202" s="226" t="s">
        <v>169</v>
      </c>
      <c r="AU202" s="226" t="s">
        <v>87</v>
      </c>
      <c r="AY202" s="14" t="s">
        <v>167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85</v>
      </c>
      <c r="BK202" s="227">
        <f>ROUND(I202*H202,2)</f>
        <v>0</v>
      </c>
      <c r="BL202" s="14" t="s">
        <v>174</v>
      </c>
      <c r="BM202" s="226" t="s">
        <v>3853</v>
      </c>
    </row>
    <row r="203" s="2" customFormat="1" ht="14.4" customHeight="1">
      <c r="A203" s="35"/>
      <c r="B203" s="36"/>
      <c r="C203" s="215" t="s">
        <v>459</v>
      </c>
      <c r="D203" s="215" t="s">
        <v>169</v>
      </c>
      <c r="E203" s="216" t="s">
        <v>3854</v>
      </c>
      <c r="F203" s="217" t="s">
        <v>3855</v>
      </c>
      <c r="G203" s="218" t="s">
        <v>576</v>
      </c>
      <c r="H203" s="219">
        <v>1</v>
      </c>
      <c r="I203" s="220"/>
      <c r="J203" s="221">
        <f>ROUND(I203*H203,2)</f>
        <v>0</v>
      </c>
      <c r="K203" s="217" t="s">
        <v>3666</v>
      </c>
      <c r="L203" s="41"/>
      <c r="M203" s="222" t="s">
        <v>1</v>
      </c>
      <c r="N203" s="223" t="s">
        <v>42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174</v>
      </c>
      <c r="AT203" s="226" t="s">
        <v>169</v>
      </c>
      <c r="AU203" s="226" t="s">
        <v>87</v>
      </c>
      <c r="AY203" s="14" t="s">
        <v>167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85</v>
      </c>
      <c r="BK203" s="227">
        <f>ROUND(I203*H203,2)</f>
        <v>0</v>
      </c>
      <c r="BL203" s="14" t="s">
        <v>174</v>
      </c>
      <c r="BM203" s="226" t="s">
        <v>3856</v>
      </c>
    </row>
    <row r="204" s="2" customFormat="1" ht="14.4" customHeight="1">
      <c r="A204" s="35"/>
      <c r="B204" s="36"/>
      <c r="C204" s="215" t="s">
        <v>463</v>
      </c>
      <c r="D204" s="215" t="s">
        <v>169</v>
      </c>
      <c r="E204" s="216" t="s">
        <v>3857</v>
      </c>
      <c r="F204" s="217" t="s">
        <v>3858</v>
      </c>
      <c r="G204" s="218" t="s">
        <v>576</v>
      </c>
      <c r="H204" s="219">
        <v>1</v>
      </c>
      <c r="I204" s="220"/>
      <c r="J204" s="221">
        <f>ROUND(I204*H204,2)</f>
        <v>0</v>
      </c>
      <c r="K204" s="217" t="s">
        <v>3666</v>
      </c>
      <c r="L204" s="41"/>
      <c r="M204" s="247" t="s">
        <v>1</v>
      </c>
      <c r="N204" s="248" t="s">
        <v>42</v>
      </c>
      <c r="O204" s="245"/>
      <c r="P204" s="249">
        <f>O204*H204</f>
        <v>0</v>
      </c>
      <c r="Q204" s="249">
        <v>0</v>
      </c>
      <c r="R204" s="249">
        <f>Q204*H204</f>
        <v>0</v>
      </c>
      <c r="S204" s="249">
        <v>0</v>
      </c>
      <c r="T204" s="25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174</v>
      </c>
      <c r="AT204" s="226" t="s">
        <v>169</v>
      </c>
      <c r="AU204" s="226" t="s">
        <v>87</v>
      </c>
      <c r="AY204" s="14" t="s">
        <v>167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174</v>
      </c>
      <c r="BM204" s="226" t="s">
        <v>3859</v>
      </c>
    </row>
    <row r="205" s="2" customFormat="1" ht="6.96" customHeight="1">
      <c r="A205" s="35"/>
      <c r="B205" s="63"/>
      <c r="C205" s="64"/>
      <c r="D205" s="64"/>
      <c r="E205" s="64"/>
      <c r="F205" s="64"/>
      <c r="G205" s="64"/>
      <c r="H205" s="64"/>
      <c r="I205" s="64"/>
      <c r="J205" s="64"/>
      <c r="K205" s="64"/>
      <c r="L205" s="41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sheet="1" autoFilter="0" formatColumns="0" formatRows="0" objects="1" scenarios="1" spinCount="100000" saltValue="ikDaFRx+4OLT5Ok6QbecSigSJf1EpzkPavuT1EirRWGLrVUgwlRjSlGixeOLIaCHOchlSPlTsw3ezd7Zp4rbBA==" hashValue="6rZTjFd9soQsVU2a/24bReROssiI8zrsM+W7VAEQq1uFus6Sscj1Aw7GvR1qPU16uYP5okjL0wbbRuPWpFG1oA==" algorithmName="SHA-512" password="CC35"/>
  <autoFilter ref="C123:K20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106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4.4" customHeight="1">
      <c r="B7" s="17"/>
      <c r="E7" s="138" t="str">
        <f>'Rekapitulace stavby'!K6</f>
        <v>Ostrov, škola Májová - nástavba obektu Družiny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5.6" customHeight="1">
      <c r="A9" s="35"/>
      <c r="B9" s="41"/>
      <c r="C9" s="35"/>
      <c r="D9" s="35"/>
      <c r="E9" s="139" t="s">
        <v>3860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26. 1. 2023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48" customHeight="1">
      <c r="A27" s="142"/>
      <c r="B27" s="143"/>
      <c r="C27" s="142"/>
      <c r="D27" s="142"/>
      <c r="E27" s="144" t="s">
        <v>36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ROUND((SUM(BE129:BE167)),  2)</f>
        <v>0</v>
      </c>
      <c r="G33" s="35"/>
      <c r="H33" s="35"/>
      <c r="I33" s="152">
        <v>0.20999999999999999</v>
      </c>
      <c r="J33" s="151">
        <f>ROUND(((SUM(BE129:BE167))*I33),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ROUND((SUM(BF129:BF167)),  2)</f>
        <v>0</v>
      </c>
      <c r="G34" s="35"/>
      <c r="H34" s="35"/>
      <c r="I34" s="152">
        <v>0.14999999999999999</v>
      </c>
      <c r="J34" s="151">
        <f>ROUND(((SUM(BF129:BF167))*I34),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ROUND((SUM(BG129:BG167)),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ROUND((SUM(BH129:BH167)),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ROUND((SUM(BI129:BI167)),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4.4" customHeight="1">
      <c r="A85" s="35"/>
      <c r="B85" s="36"/>
      <c r="C85" s="37"/>
      <c r="D85" s="37"/>
      <c r="E85" s="171" t="str">
        <f>E7</f>
        <v>Ostrov, škola Májová - nástavba obektu Družiny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5.6" customHeight="1">
      <c r="A87" s="35"/>
      <c r="B87" s="36"/>
      <c r="C87" s="37"/>
      <c r="D87" s="37"/>
      <c r="E87" s="73" t="str">
        <f>E9</f>
        <v>VON - Vedlejší a ostatní 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Ostrov </v>
      </c>
      <c r="G89" s="37"/>
      <c r="H89" s="37"/>
      <c r="I89" s="29" t="s">
        <v>22</v>
      </c>
      <c r="J89" s="76" t="str">
        <f>IF(J12="","",J12)</f>
        <v>26. 1. 2023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6.4" customHeight="1">
      <c r="A91" s="35"/>
      <c r="B91" s="36"/>
      <c r="C91" s="29" t="s">
        <v>24</v>
      </c>
      <c r="D91" s="37"/>
      <c r="E91" s="37"/>
      <c r="F91" s="24" t="str">
        <f>E15</f>
        <v xml:space="preserve">Město Ostrov </v>
      </c>
      <c r="G91" s="37"/>
      <c r="H91" s="37"/>
      <c r="I91" s="29" t="s">
        <v>30</v>
      </c>
      <c r="J91" s="33" t="str">
        <f>E21</f>
        <v xml:space="preserve">DPT projekty, Ing. Jan Dušek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6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110</v>
      </c>
      <c r="D94" s="173"/>
      <c r="E94" s="173"/>
      <c r="F94" s="173"/>
      <c r="G94" s="173"/>
      <c r="H94" s="173"/>
      <c r="I94" s="173"/>
      <c r="J94" s="174" t="s">
        <v>111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112</v>
      </c>
      <c r="D96" s="37"/>
      <c r="E96" s="37"/>
      <c r="F96" s="37"/>
      <c r="G96" s="37"/>
      <c r="H96" s="37"/>
      <c r="I96" s="37"/>
      <c r="J96" s="107">
        <f>J129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113</v>
      </c>
    </row>
    <row r="97" s="9" customFormat="1" ht="24.96" customHeight="1">
      <c r="A97" s="9"/>
      <c r="B97" s="176"/>
      <c r="C97" s="177"/>
      <c r="D97" s="178" t="s">
        <v>114</v>
      </c>
      <c r="E97" s="179"/>
      <c r="F97" s="179"/>
      <c r="G97" s="179"/>
      <c r="H97" s="179"/>
      <c r="I97" s="179"/>
      <c r="J97" s="180">
        <f>J130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115</v>
      </c>
      <c r="E98" s="185"/>
      <c r="F98" s="185"/>
      <c r="G98" s="185"/>
      <c r="H98" s="185"/>
      <c r="I98" s="185"/>
      <c r="J98" s="186">
        <f>J131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116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119</v>
      </c>
      <c r="E100" s="185"/>
      <c r="F100" s="185"/>
      <c r="G100" s="185"/>
      <c r="H100" s="185"/>
      <c r="I100" s="185"/>
      <c r="J100" s="186">
        <f>J138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129</v>
      </c>
      <c r="E101" s="185"/>
      <c r="F101" s="185"/>
      <c r="G101" s="185"/>
      <c r="H101" s="185"/>
      <c r="I101" s="185"/>
      <c r="J101" s="186">
        <f>J140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130</v>
      </c>
      <c r="E102" s="185"/>
      <c r="F102" s="185"/>
      <c r="G102" s="185"/>
      <c r="H102" s="185"/>
      <c r="I102" s="185"/>
      <c r="J102" s="186">
        <f>J144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151</v>
      </c>
      <c r="E103" s="179"/>
      <c r="F103" s="179"/>
      <c r="G103" s="179"/>
      <c r="H103" s="179"/>
      <c r="I103" s="179"/>
      <c r="J103" s="180">
        <f>J146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6"/>
      <c r="C104" s="177"/>
      <c r="D104" s="178" t="s">
        <v>3861</v>
      </c>
      <c r="E104" s="179"/>
      <c r="F104" s="179"/>
      <c r="G104" s="179"/>
      <c r="H104" s="179"/>
      <c r="I104" s="179"/>
      <c r="J104" s="180">
        <f>J148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3862</v>
      </c>
      <c r="E105" s="185"/>
      <c r="F105" s="185"/>
      <c r="G105" s="185"/>
      <c r="H105" s="185"/>
      <c r="I105" s="185"/>
      <c r="J105" s="186">
        <f>J149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3863</v>
      </c>
      <c r="E106" s="185"/>
      <c r="F106" s="185"/>
      <c r="G106" s="185"/>
      <c r="H106" s="185"/>
      <c r="I106" s="185"/>
      <c r="J106" s="186">
        <f>J152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3864</v>
      </c>
      <c r="E107" s="185"/>
      <c r="F107" s="185"/>
      <c r="G107" s="185"/>
      <c r="H107" s="185"/>
      <c r="I107" s="185"/>
      <c r="J107" s="186">
        <f>J159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3865</v>
      </c>
      <c r="E108" s="185"/>
      <c r="F108" s="185"/>
      <c r="G108" s="185"/>
      <c r="H108" s="185"/>
      <c r="I108" s="185"/>
      <c r="J108" s="186">
        <f>J162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3866</v>
      </c>
      <c r="E109" s="185"/>
      <c r="F109" s="185"/>
      <c r="G109" s="185"/>
      <c r="H109" s="185"/>
      <c r="I109" s="185"/>
      <c r="J109" s="186">
        <f>J165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152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4.4" customHeight="1">
      <c r="A119" s="35"/>
      <c r="B119" s="36"/>
      <c r="C119" s="37"/>
      <c r="D119" s="37"/>
      <c r="E119" s="171" t="str">
        <f>E7</f>
        <v>Ostrov, škola Májová - nástavba obektu Družiny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107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6" customHeight="1">
      <c r="A121" s="35"/>
      <c r="B121" s="36"/>
      <c r="C121" s="37"/>
      <c r="D121" s="37"/>
      <c r="E121" s="73" t="str">
        <f>E9</f>
        <v>VON - Vedlejší a ostatní ...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 xml:space="preserve">Ostrov </v>
      </c>
      <c r="G123" s="37"/>
      <c r="H123" s="37"/>
      <c r="I123" s="29" t="s">
        <v>22</v>
      </c>
      <c r="J123" s="76" t="str">
        <f>IF(J12="","",J12)</f>
        <v>26. 1. 2023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26.4" customHeight="1">
      <c r="A125" s="35"/>
      <c r="B125" s="36"/>
      <c r="C125" s="29" t="s">
        <v>24</v>
      </c>
      <c r="D125" s="37"/>
      <c r="E125" s="37"/>
      <c r="F125" s="24" t="str">
        <f>E15</f>
        <v xml:space="preserve">Město Ostrov </v>
      </c>
      <c r="G125" s="37"/>
      <c r="H125" s="37"/>
      <c r="I125" s="29" t="s">
        <v>30</v>
      </c>
      <c r="J125" s="33" t="str">
        <f>E21</f>
        <v xml:space="preserve">DPT projekty, Ing. Jan Dušek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6" customHeight="1">
      <c r="A126" s="35"/>
      <c r="B126" s="36"/>
      <c r="C126" s="29" t="s">
        <v>28</v>
      </c>
      <c r="D126" s="37"/>
      <c r="E126" s="37"/>
      <c r="F126" s="24" t="str">
        <f>IF(E18="","",E18)</f>
        <v>Vyplň údaj</v>
      </c>
      <c r="G126" s="37"/>
      <c r="H126" s="37"/>
      <c r="I126" s="29" t="s">
        <v>33</v>
      </c>
      <c r="J126" s="33" t="str">
        <f>E24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88"/>
      <c r="B128" s="189"/>
      <c r="C128" s="190" t="s">
        <v>153</v>
      </c>
      <c r="D128" s="191" t="s">
        <v>62</v>
      </c>
      <c r="E128" s="191" t="s">
        <v>58</v>
      </c>
      <c r="F128" s="191" t="s">
        <v>59</v>
      </c>
      <c r="G128" s="191" t="s">
        <v>154</v>
      </c>
      <c r="H128" s="191" t="s">
        <v>155</v>
      </c>
      <c r="I128" s="191" t="s">
        <v>156</v>
      </c>
      <c r="J128" s="191" t="s">
        <v>111</v>
      </c>
      <c r="K128" s="192" t="s">
        <v>157</v>
      </c>
      <c r="L128" s="193"/>
      <c r="M128" s="97" t="s">
        <v>1</v>
      </c>
      <c r="N128" s="98" t="s">
        <v>41</v>
      </c>
      <c r="O128" s="98" t="s">
        <v>158</v>
      </c>
      <c r="P128" s="98" t="s">
        <v>159</v>
      </c>
      <c r="Q128" s="98" t="s">
        <v>160</v>
      </c>
      <c r="R128" s="98" t="s">
        <v>161</v>
      </c>
      <c r="S128" s="98" t="s">
        <v>162</v>
      </c>
      <c r="T128" s="99" t="s">
        <v>163</v>
      </c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/>
    </row>
    <row r="129" s="2" customFormat="1" ht="22.8" customHeight="1">
      <c r="A129" s="35"/>
      <c r="B129" s="36"/>
      <c r="C129" s="104" t="s">
        <v>164</v>
      </c>
      <c r="D129" s="37"/>
      <c r="E129" s="37"/>
      <c r="F129" s="37"/>
      <c r="G129" s="37"/>
      <c r="H129" s="37"/>
      <c r="I129" s="37"/>
      <c r="J129" s="194">
        <f>BK129</f>
        <v>0</v>
      </c>
      <c r="K129" s="37"/>
      <c r="L129" s="41"/>
      <c r="M129" s="100"/>
      <c r="N129" s="195"/>
      <c r="O129" s="101"/>
      <c r="P129" s="196">
        <f>P130+P146+P148</f>
        <v>0</v>
      </c>
      <c r="Q129" s="101"/>
      <c r="R129" s="196">
        <f>R130+R146+R148</f>
        <v>165.77573999999999</v>
      </c>
      <c r="S129" s="101"/>
      <c r="T129" s="197">
        <f>T130+T146+T148</f>
        <v>110.592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76</v>
      </c>
      <c r="AU129" s="14" t="s">
        <v>113</v>
      </c>
      <c r="BK129" s="198">
        <f>BK130+BK146+BK148</f>
        <v>0</v>
      </c>
    </row>
    <row r="130" s="12" customFormat="1" ht="25.92" customHeight="1">
      <c r="A130" s="12"/>
      <c r="B130" s="199"/>
      <c r="C130" s="200"/>
      <c r="D130" s="201" t="s">
        <v>76</v>
      </c>
      <c r="E130" s="202" t="s">
        <v>165</v>
      </c>
      <c r="F130" s="202" t="s">
        <v>166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P131+P135+P138+P140+P144</f>
        <v>0</v>
      </c>
      <c r="Q130" s="207"/>
      <c r="R130" s="208">
        <f>R131+R135+R138+R140+R144</f>
        <v>165.77573999999999</v>
      </c>
      <c r="S130" s="207"/>
      <c r="T130" s="209">
        <f>T131+T135+T138+T140+T144</f>
        <v>110.592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85</v>
      </c>
      <c r="AT130" s="211" t="s">
        <v>76</v>
      </c>
      <c r="AU130" s="211" t="s">
        <v>77</v>
      </c>
      <c r="AY130" s="210" t="s">
        <v>167</v>
      </c>
      <c r="BK130" s="212">
        <f>BK131+BK135+BK138+BK140+BK144</f>
        <v>0</v>
      </c>
    </row>
    <row r="131" s="12" customFormat="1" ht="22.8" customHeight="1">
      <c r="A131" s="12"/>
      <c r="B131" s="199"/>
      <c r="C131" s="200"/>
      <c r="D131" s="201" t="s">
        <v>76</v>
      </c>
      <c r="E131" s="213" t="s">
        <v>85</v>
      </c>
      <c r="F131" s="213" t="s">
        <v>168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SUM(P132:P134)</f>
        <v>0</v>
      </c>
      <c r="Q131" s="207"/>
      <c r="R131" s="208">
        <f>SUM(R132:R134)</f>
        <v>0</v>
      </c>
      <c r="S131" s="207"/>
      <c r="T131" s="209">
        <f>SUM(T132:T134)</f>
        <v>110.592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85</v>
      </c>
      <c r="AT131" s="211" t="s">
        <v>76</v>
      </c>
      <c r="AU131" s="211" t="s">
        <v>85</v>
      </c>
      <c r="AY131" s="210" t="s">
        <v>167</v>
      </c>
      <c r="BK131" s="212">
        <f>SUM(BK132:BK134)</f>
        <v>0</v>
      </c>
    </row>
    <row r="132" s="2" customFormat="1" ht="14.4" customHeight="1">
      <c r="A132" s="35"/>
      <c r="B132" s="36"/>
      <c r="C132" s="215" t="s">
        <v>85</v>
      </c>
      <c r="D132" s="215" t="s">
        <v>169</v>
      </c>
      <c r="E132" s="216" t="s">
        <v>3867</v>
      </c>
      <c r="F132" s="217" t="s">
        <v>3868</v>
      </c>
      <c r="G132" s="218" t="s">
        <v>186</v>
      </c>
      <c r="H132" s="219">
        <v>240</v>
      </c>
      <c r="I132" s="220"/>
      <c r="J132" s="221">
        <f>ROUND(I132*H132,2)</f>
        <v>0</v>
      </c>
      <c r="K132" s="217" t="s">
        <v>173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0.17000000000000001</v>
      </c>
      <c r="T132" s="225">
        <f>S132*H132</f>
        <v>40.800000000000004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174</v>
      </c>
      <c r="AT132" s="226" t="s">
        <v>169</v>
      </c>
      <c r="AU132" s="226" t="s">
        <v>87</v>
      </c>
      <c r="AY132" s="14" t="s">
        <v>167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174</v>
      </c>
      <c r="BM132" s="226" t="s">
        <v>3869</v>
      </c>
    </row>
    <row r="133" s="2" customFormat="1" ht="14.4" customHeight="1">
      <c r="A133" s="35"/>
      <c r="B133" s="36"/>
      <c r="C133" s="215" t="s">
        <v>87</v>
      </c>
      <c r="D133" s="215" t="s">
        <v>169</v>
      </c>
      <c r="E133" s="216" t="s">
        <v>3870</v>
      </c>
      <c r="F133" s="217" t="s">
        <v>3871</v>
      </c>
      <c r="G133" s="218" t="s">
        <v>186</v>
      </c>
      <c r="H133" s="219">
        <v>240</v>
      </c>
      <c r="I133" s="220"/>
      <c r="J133" s="221">
        <f>ROUND(I133*H133,2)</f>
        <v>0</v>
      </c>
      <c r="K133" s="217" t="s">
        <v>173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0.28999999999999998</v>
      </c>
      <c r="T133" s="225">
        <f>S133*H133</f>
        <v>69.599999999999994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174</v>
      </c>
      <c r="AT133" s="226" t="s">
        <v>169</v>
      </c>
      <c r="AU133" s="226" t="s">
        <v>87</v>
      </c>
      <c r="AY133" s="14" t="s">
        <v>167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174</v>
      </c>
      <c r="BM133" s="226" t="s">
        <v>3872</v>
      </c>
    </row>
    <row r="134" s="2" customFormat="1" ht="14.4" customHeight="1">
      <c r="A134" s="35"/>
      <c r="B134" s="36"/>
      <c r="C134" s="215" t="s">
        <v>180</v>
      </c>
      <c r="D134" s="215" t="s">
        <v>169</v>
      </c>
      <c r="E134" s="216" t="s">
        <v>3873</v>
      </c>
      <c r="F134" s="217" t="s">
        <v>3874</v>
      </c>
      <c r="G134" s="218" t="s">
        <v>186</v>
      </c>
      <c r="H134" s="219">
        <v>240</v>
      </c>
      <c r="I134" s="220"/>
      <c r="J134" s="221">
        <f>ROUND(I134*H134,2)</f>
        <v>0</v>
      </c>
      <c r="K134" s="217" t="s">
        <v>173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0.00080000000000000004</v>
      </c>
      <c r="T134" s="225">
        <f>S134*H134</f>
        <v>0.192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174</v>
      </c>
      <c r="AT134" s="226" t="s">
        <v>169</v>
      </c>
      <c r="AU134" s="226" t="s">
        <v>87</v>
      </c>
      <c r="AY134" s="14" t="s">
        <v>167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174</v>
      </c>
      <c r="BM134" s="226" t="s">
        <v>3875</v>
      </c>
    </row>
    <row r="135" s="12" customFormat="1" ht="22.8" customHeight="1">
      <c r="A135" s="12"/>
      <c r="B135" s="199"/>
      <c r="C135" s="200"/>
      <c r="D135" s="201" t="s">
        <v>76</v>
      </c>
      <c r="E135" s="213" t="s">
        <v>87</v>
      </c>
      <c r="F135" s="213" t="s">
        <v>260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SUM(P136:P137)</f>
        <v>0</v>
      </c>
      <c r="Q135" s="207"/>
      <c r="R135" s="208">
        <f>SUM(R136:R137)</f>
        <v>0.17573999999999998</v>
      </c>
      <c r="S135" s="207"/>
      <c r="T135" s="20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85</v>
      </c>
      <c r="AT135" s="211" t="s">
        <v>76</v>
      </c>
      <c r="AU135" s="211" t="s">
        <v>85</v>
      </c>
      <c r="AY135" s="210" t="s">
        <v>167</v>
      </c>
      <c r="BK135" s="212">
        <f>SUM(BK136:BK137)</f>
        <v>0</v>
      </c>
    </row>
    <row r="136" s="2" customFormat="1" ht="14.4" customHeight="1">
      <c r="A136" s="35"/>
      <c r="B136" s="36"/>
      <c r="C136" s="215" t="s">
        <v>174</v>
      </c>
      <c r="D136" s="215" t="s">
        <v>169</v>
      </c>
      <c r="E136" s="216" t="s">
        <v>3876</v>
      </c>
      <c r="F136" s="217" t="s">
        <v>3877</v>
      </c>
      <c r="G136" s="218" t="s">
        <v>186</v>
      </c>
      <c r="H136" s="219">
        <v>240</v>
      </c>
      <c r="I136" s="220"/>
      <c r="J136" s="221">
        <f>ROUND(I136*H136,2)</f>
        <v>0</v>
      </c>
      <c r="K136" s="217" t="s">
        <v>173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0.00013999999999999999</v>
      </c>
      <c r="R136" s="224">
        <f>Q136*H136</f>
        <v>0.033599999999999998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174</v>
      </c>
      <c r="AT136" s="226" t="s">
        <v>169</v>
      </c>
      <c r="AU136" s="226" t="s">
        <v>87</v>
      </c>
      <c r="AY136" s="14" t="s">
        <v>167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174</v>
      </c>
      <c r="BM136" s="226" t="s">
        <v>3878</v>
      </c>
    </row>
    <row r="137" s="2" customFormat="1" ht="14.4" customHeight="1">
      <c r="A137" s="35"/>
      <c r="B137" s="36"/>
      <c r="C137" s="228" t="s">
        <v>188</v>
      </c>
      <c r="D137" s="228" t="s">
        <v>225</v>
      </c>
      <c r="E137" s="229" t="s">
        <v>3879</v>
      </c>
      <c r="F137" s="230" t="s">
        <v>3880</v>
      </c>
      <c r="G137" s="231" t="s">
        <v>186</v>
      </c>
      <c r="H137" s="232">
        <v>284.27999999999997</v>
      </c>
      <c r="I137" s="233"/>
      <c r="J137" s="234">
        <f>ROUND(I137*H137,2)</f>
        <v>0</v>
      </c>
      <c r="K137" s="230" t="s">
        <v>173</v>
      </c>
      <c r="L137" s="235"/>
      <c r="M137" s="236" t="s">
        <v>1</v>
      </c>
      <c r="N137" s="237" t="s">
        <v>42</v>
      </c>
      <c r="O137" s="88"/>
      <c r="P137" s="224">
        <f>O137*H137</f>
        <v>0</v>
      </c>
      <c r="Q137" s="224">
        <v>0.00050000000000000001</v>
      </c>
      <c r="R137" s="224">
        <f>Q137*H137</f>
        <v>0.14213999999999999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200</v>
      </c>
      <c r="AT137" s="226" t="s">
        <v>225</v>
      </c>
      <c r="AU137" s="226" t="s">
        <v>87</v>
      </c>
      <c r="AY137" s="14" t="s">
        <v>167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174</v>
      </c>
      <c r="BM137" s="226" t="s">
        <v>3881</v>
      </c>
    </row>
    <row r="138" s="12" customFormat="1" ht="22.8" customHeight="1">
      <c r="A138" s="12"/>
      <c r="B138" s="199"/>
      <c r="C138" s="200"/>
      <c r="D138" s="201" t="s">
        <v>76</v>
      </c>
      <c r="E138" s="213" t="s">
        <v>188</v>
      </c>
      <c r="F138" s="213" t="s">
        <v>513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P139</f>
        <v>0</v>
      </c>
      <c r="Q138" s="207"/>
      <c r="R138" s="208">
        <f>R139</f>
        <v>165.59999999999999</v>
      </c>
      <c r="S138" s="207"/>
      <c r="T138" s="209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85</v>
      </c>
      <c r="AT138" s="211" t="s">
        <v>76</v>
      </c>
      <c r="AU138" s="211" t="s">
        <v>85</v>
      </c>
      <c r="AY138" s="210" t="s">
        <v>167</v>
      </c>
      <c r="BK138" s="212">
        <f>BK139</f>
        <v>0</v>
      </c>
    </row>
    <row r="139" s="2" customFormat="1" ht="14.4" customHeight="1">
      <c r="A139" s="35"/>
      <c r="B139" s="36"/>
      <c r="C139" s="215" t="s">
        <v>192</v>
      </c>
      <c r="D139" s="215" t="s">
        <v>169</v>
      </c>
      <c r="E139" s="216" t="s">
        <v>3882</v>
      </c>
      <c r="F139" s="217" t="s">
        <v>3883</v>
      </c>
      <c r="G139" s="218" t="s">
        <v>186</v>
      </c>
      <c r="H139" s="219">
        <v>240</v>
      </c>
      <c r="I139" s="220"/>
      <c r="J139" s="221">
        <f>ROUND(I139*H139,2)</f>
        <v>0</v>
      </c>
      <c r="K139" s="217" t="s">
        <v>173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0.68999999999999995</v>
      </c>
      <c r="R139" s="224">
        <f>Q139*H139</f>
        <v>165.59999999999999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174</v>
      </c>
      <c r="AT139" s="226" t="s">
        <v>169</v>
      </c>
      <c r="AU139" s="226" t="s">
        <v>87</v>
      </c>
      <c r="AY139" s="14" t="s">
        <v>167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174</v>
      </c>
      <c r="BM139" s="226" t="s">
        <v>3884</v>
      </c>
    </row>
    <row r="140" s="12" customFormat="1" ht="22.8" customHeight="1">
      <c r="A140" s="12"/>
      <c r="B140" s="199"/>
      <c r="C140" s="200"/>
      <c r="D140" s="201" t="s">
        <v>76</v>
      </c>
      <c r="E140" s="213" t="s">
        <v>911</v>
      </c>
      <c r="F140" s="213" t="s">
        <v>912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SUM(P141:P143)</f>
        <v>0</v>
      </c>
      <c r="Q140" s="207"/>
      <c r="R140" s="208">
        <f>SUM(R141:R143)</f>
        <v>0</v>
      </c>
      <c r="S140" s="207"/>
      <c r="T140" s="209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85</v>
      </c>
      <c r="AT140" s="211" t="s">
        <v>76</v>
      </c>
      <c r="AU140" s="211" t="s">
        <v>85</v>
      </c>
      <c r="AY140" s="210" t="s">
        <v>167</v>
      </c>
      <c r="BK140" s="212">
        <f>SUM(BK141:BK143)</f>
        <v>0</v>
      </c>
    </row>
    <row r="141" s="2" customFormat="1" ht="14.4" customHeight="1">
      <c r="A141" s="35"/>
      <c r="B141" s="36"/>
      <c r="C141" s="215" t="s">
        <v>196</v>
      </c>
      <c r="D141" s="215" t="s">
        <v>169</v>
      </c>
      <c r="E141" s="216" t="s">
        <v>3885</v>
      </c>
      <c r="F141" s="217" t="s">
        <v>3886</v>
      </c>
      <c r="G141" s="218" t="s">
        <v>228</v>
      </c>
      <c r="H141" s="219">
        <v>110.592</v>
      </c>
      <c r="I141" s="220"/>
      <c r="J141" s="221">
        <f>ROUND(I141*H141,2)</f>
        <v>0</v>
      </c>
      <c r="K141" s="217" t="s">
        <v>173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174</v>
      </c>
      <c r="AT141" s="226" t="s">
        <v>169</v>
      </c>
      <c r="AU141" s="226" t="s">
        <v>87</v>
      </c>
      <c r="AY141" s="14" t="s">
        <v>167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174</v>
      </c>
      <c r="BM141" s="226" t="s">
        <v>3887</v>
      </c>
    </row>
    <row r="142" s="2" customFormat="1" ht="14.4" customHeight="1">
      <c r="A142" s="35"/>
      <c r="B142" s="36"/>
      <c r="C142" s="215" t="s">
        <v>200</v>
      </c>
      <c r="D142" s="215" t="s">
        <v>169</v>
      </c>
      <c r="E142" s="216" t="s">
        <v>3888</v>
      </c>
      <c r="F142" s="217" t="s">
        <v>3889</v>
      </c>
      <c r="G142" s="218" t="s">
        <v>228</v>
      </c>
      <c r="H142" s="219">
        <v>884.73599999999999</v>
      </c>
      <c r="I142" s="220"/>
      <c r="J142" s="221">
        <f>ROUND(I142*H142,2)</f>
        <v>0</v>
      </c>
      <c r="K142" s="217" t="s">
        <v>173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174</v>
      </c>
      <c r="AT142" s="226" t="s">
        <v>169</v>
      </c>
      <c r="AU142" s="226" t="s">
        <v>87</v>
      </c>
      <c r="AY142" s="14" t="s">
        <v>167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174</v>
      </c>
      <c r="BM142" s="226" t="s">
        <v>3890</v>
      </c>
    </row>
    <row r="143" s="2" customFormat="1" ht="14.4" customHeight="1">
      <c r="A143" s="35"/>
      <c r="B143" s="36"/>
      <c r="C143" s="215" t="s">
        <v>204</v>
      </c>
      <c r="D143" s="215" t="s">
        <v>169</v>
      </c>
      <c r="E143" s="216" t="s">
        <v>3891</v>
      </c>
      <c r="F143" s="217" t="s">
        <v>3892</v>
      </c>
      <c r="G143" s="218" t="s">
        <v>228</v>
      </c>
      <c r="H143" s="219">
        <v>110.592</v>
      </c>
      <c r="I143" s="220"/>
      <c r="J143" s="221">
        <f>ROUND(I143*H143,2)</f>
        <v>0</v>
      </c>
      <c r="K143" s="217" t="s">
        <v>173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174</v>
      </c>
      <c r="AT143" s="226" t="s">
        <v>169</v>
      </c>
      <c r="AU143" s="226" t="s">
        <v>87</v>
      </c>
      <c r="AY143" s="14" t="s">
        <v>167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174</v>
      </c>
      <c r="BM143" s="226" t="s">
        <v>3893</v>
      </c>
    </row>
    <row r="144" s="12" customFormat="1" ht="22.8" customHeight="1">
      <c r="A144" s="12"/>
      <c r="B144" s="199"/>
      <c r="C144" s="200"/>
      <c r="D144" s="201" t="s">
        <v>76</v>
      </c>
      <c r="E144" s="213" t="s">
        <v>941</v>
      </c>
      <c r="F144" s="213" t="s">
        <v>942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P145</f>
        <v>0</v>
      </c>
      <c r="Q144" s="207"/>
      <c r="R144" s="208">
        <f>R145</f>
        <v>0</v>
      </c>
      <c r="S144" s="207"/>
      <c r="T144" s="209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85</v>
      </c>
      <c r="AT144" s="211" t="s">
        <v>76</v>
      </c>
      <c r="AU144" s="211" t="s">
        <v>85</v>
      </c>
      <c r="AY144" s="210" t="s">
        <v>167</v>
      </c>
      <c r="BK144" s="212">
        <f>BK145</f>
        <v>0</v>
      </c>
    </row>
    <row r="145" s="2" customFormat="1" ht="14.4" customHeight="1">
      <c r="A145" s="35"/>
      <c r="B145" s="36"/>
      <c r="C145" s="215" t="s">
        <v>208</v>
      </c>
      <c r="D145" s="215" t="s">
        <v>169</v>
      </c>
      <c r="E145" s="216" t="s">
        <v>3894</v>
      </c>
      <c r="F145" s="217" t="s">
        <v>3895</v>
      </c>
      <c r="G145" s="218" t="s">
        <v>228</v>
      </c>
      <c r="H145" s="219">
        <v>0.17599999999999999</v>
      </c>
      <c r="I145" s="220"/>
      <c r="J145" s="221">
        <f>ROUND(I145*H145,2)</f>
        <v>0</v>
      </c>
      <c r="K145" s="217" t="s">
        <v>173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174</v>
      </c>
      <c r="AT145" s="226" t="s">
        <v>169</v>
      </c>
      <c r="AU145" s="226" t="s">
        <v>87</v>
      </c>
      <c r="AY145" s="14" t="s">
        <v>167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174</v>
      </c>
      <c r="BM145" s="226" t="s">
        <v>3896</v>
      </c>
    </row>
    <row r="146" s="12" customFormat="1" ht="25.92" customHeight="1">
      <c r="A146" s="12"/>
      <c r="B146" s="199"/>
      <c r="C146" s="200"/>
      <c r="D146" s="201" t="s">
        <v>76</v>
      </c>
      <c r="E146" s="202" t="s">
        <v>2287</v>
      </c>
      <c r="F146" s="202" t="s">
        <v>2288</v>
      </c>
      <c r="G146" s="200"/>
      <c r="H146" s="200"/>
      <c r="I146" s="203"/>
      <c r="J146" s="204">
        <f>BK146</f>
        <v>0</v>
      </c>
      <c r="K146" s="200"/>
      <c r="L146" s="205"/>
      <c r="M146" s="206"/>
      <c r="N146" s="207"/>
      <c r="O146" s="207"/>
      <c r="P146" s="208">
        <f>P147</f>
        <v>0</v>
      </c>
      <c r="Q146" s="207"/>
      <c r="R146" s="208">
        <f>R147</f>
        <v>0</v>
      </c>
      <c r="S146" s="207"/>
      <c r="T146" s="209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174</v>
      </c>
      <c r="AT146" s="211" t="s">
        <v>76</v>
      </c>
      <c r="AU146" s="211" t="s">
        <v>77</v>
      </c>
      <c r="AY146" s="210" t="s">
        <v>167</v>
      </c>
      <c r="BK146" s="212">
        <f>BK147</f>
        <v>0</v>
      </c>
    </row>
    <row r="147" s="2" customFormat="1" ht="22.2" customHeight="1">
      <c r="A147" s="35"/>
      <c r="B147" s="36"/>
      <c r="C147" s="215" t="s">
        <v>212</v>
      </c>
      <c r="D147" s="215" t="s">
        <v>169</v>
      </c>
      <c r="E147" s="216" t="s">
        <v>2296</v>
      </c>
      <c r="F147" s="217" t="s">
        <v>3897</v>
      </c>
      <c r="G147" s="218" t="s">
        <v>186</v>
      </c>
      <c r="H147" s="219">
        <v>700</v>
      </c>
      <c r="I147" s="220"/>
      <c r="J147" s="221">
        <f>ROUND(I147*H147,2)</f>
        <v>0</v>
      </c>
      <c r="K147" s="217" t="s">
        <v>1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2292</v>
      </c>
      <c r="AT147" s="226" t="s">
        <v>169</v>
      </c>
      <c r="AU147" s="226" t="s">
        <v>85</v>
      </c>
      <c r="AY147" s="14" t="s">
        <v>167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2292</v>
      </c>
      <c r="BM147" s="226" t="s">
        <v>3898</v>
      </c>
    </row>
    <row r="148" s="12" customFormat="1" ht="25.92" customHeight="1">
      <c r="A148" s="12"/>
      <c r="B148" s="199"/>
      <c r="C148" s="200"/>
      <c r="D148" s="201" t="s">
        <v>76</v>
      </c>
      <c r="E148" s="202" t="s">
        <v>3899</v>
      </c>
      <c r="F148" s="202" t="s">
        <v>3900</v>
      </c>
      <c r="G148" s="200"/>
      <c r="H148" s="200"/>
      <c r="I148" s="203"/>
      <c r="J148" s="204">
        <f>BK148</f>
        <v>0</v>
      </c>
      <c r="K148" s="200"/>
      <c r="L148" s="205"/>
      <c r="M148" s="206"/>
      <c r="N148" s="207"/>
      <c r="O148" s="207"/>
      <c r="P148" s="208">
        <f>P149+P152+P159+P162+P165</f>
        <v>0</v>
      </c>
      <c r="Q148" s="207"/>
      <c r="R148" s="208">
        <f>R149+R152+R159+R162+R165</f>
        <v>0</v>
      </c>
      <c r="S148" s="207"/>
      <c r="T148" s="209">
        <f>T149+T152+T159+T162+T165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188</v>
      </c>
      <c r="AT148" s="211" t="s">
        <v>76</v>
      </c>
      <c r="AU148" s="211" t="s">
        <v>77</v>
      </c>
      <c r="AY148" s="210" t="s">
        <v>167</v>
      </c>
      <c r="BK148" s="212">
        <f>BK149+BK152+BK159+BK162+BK165</f>
        <v>0</v>
      </c>
    </row>
    <row r="149" s="12" customFormat="1" ht="22.8" customHeight="1">
      <c r="A149" s="12"/>
      <c r="B149" s="199"/>
      <c r="C149" s="200"/>
      <c r="D149" s="201" t="s">
        <v>76</v>
      </c>
      <c r="E149" s="213" t="s">
        <v>3901</v>
      </c>
      <c r="F149" s="213" t="s">
        <v>3902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SUM(P150:P151)</f>
        <v>0</v>
      </c>
      <c r="Q149" s="207"/>
      <c r="R149" s="208">
        <f>SUM(R150:R151)</f>
        <v>0</v>
      </c>
      <c r="S149" s="207"/>
      <c r="T149" s="20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188</v>
      </c>
      <c r="AT149" s="211" t="s">
        <v>76</v>
      </c>
      <c r="AU149" s="211" t="s">
        <v>85</v>
      </c>
      <c r="AY149" s="210" t="s">
        <v>167</v>
      </c>
      <c r="BK149" s="212">
        <f>SUM(BK150:BK151)</f>
        <v>0</v>
      </c>
    </row>
    <row r="150" s="2" customFormat="1" ht="14.4" customHeight="1">
      <c r="A150" s="35"/>
      <c r="B150" s="36"/>
      <c r="C150" s="215" t="s">
        <v>216</v>
      </c>
      <c r="D150" s="215" t="s">
        <v>169</v>
      </c>
      <c r="E150" s="216" t="s">
        <v>3903</v>
      </c>
      <c r="F150" s="217" t="s">
        <v>3904</v>
      </c>
      <c r="G150" s="218" t="s">
        <v>3905</v>
      </c>
      <c r="H150" s="219">
        <v>1</v>
      </c>
      <c r="I150" s="220"/>
      <c r="J150" s="221">
        <f>ROUND(I150*H150,2)</f>
        <v>0</v>
      </c>
      <c r="K150" s="217" t="s">
        <v>173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174</v>
      </c>
      <c r="AT150" s="226" t="s">
        <v>169</v>
      </c>
      <c r="AU150" s="226" t="s">
        <v>87</v>
      </c>
      <c r="AY150" s="14" t="s">
        <v>167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174</v>
      </c>
      <c r="BM150" s="226" t="s">
        <v>3906</v>
      </c>
    </row>
    <row r="151" s="2" customFormat="1">
      <c r="A151" s="35"/>
      <c r="B151" s="36"/>
      <c r="C151" s="37"/>
      <c r="D151" s="238" t="s">
        <v>371</v>
      </c>
      <c r="E151" s="37"/>
      <c r="F151" s="239" t="s">
        <v>3907</v>
      </c>
      <c r="G151" s="37"/>
      <c r="H151" s="37"/>
      <c r="I151" s="240"/>
      <c r="J151" s="37"/>
      <c r="K151" s="37"/>
      <c r="L151" s="41"/>
      <c r="M151" s="241"/>
      <c r="N151" s="24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371</v>
      </c>
      <c r="AU151" s="14" t="s">
        <v>87</v>
      </c>
    </row>
    <row r="152" s="12" customFormat="1" ht="22.8" customHeight="1">
      <c r="A152" s="12"/>
      <c r="B152" s="199"/>
      <c r="C152" s="200"/>
      <c r="D152" s="201" t="s">
        <v>76</v>
      </c>
      <c r="E152" s="213" t="s">
        <v>3908</v>
      </c>
      <c r="F152" s="213" t="s">
        <v>3909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SUM(P153:P158)</f>
        <v>0</v>
      </c>
      <c r="Q152" s="207"/>
      <c r="R152" s="208">
        <f>SUM(R153:R158)</f>
        <v>0</v>
      </c>
      <c r="S152" s="207"/>
      <c r="T152" s="209">
        <f>SUM(T153:T158)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188</v>
      </c>
      <c r="AT152" s="211" t="s">
        <v>76</v>
      </c>
      <c r="AU152" s="211" t="s">
        <v>85</v>
      </c>
      <c r="AY152" s="210" t="s">
        <v>167</v>
      </c>
      <c r="BK152" s="212">
        <f>SUM(BK153:BK158)</f>
        <v>0</v>
      </c>
    </row>
    <row r="153" s="2" customFormat="1" ht="14.4" customHeight="1">
      <c r="A153" s="35"/>
      <c r="B153" s="36"/>
      <c r="C153" s="215" t="s">
        <v>220</v>
      </c>
      <c r="D153" s="215" t="s">
        <v>169</v>
      </c>
      <c r="E153" s="216" t="s">
        <v>3910</v>
      </c>
      <c r="F153" s="217" t="s">
        <v>3909</v>
      </c>
      <c r="G153" s="218" t="s">
        <v>3905</v>
      </c>
      <c r="H153" s="219">
        <v>1</v>
      </c>
      <c r="I153" s="220"/>
      <c r="J153" s="221">
        <f>ROUND(I153*H153,2)</f>
        <v>0</v>
      </c>
      <c r="K153" s="217" t="s">
        <v>173</v>
      </c>
      <c r="L153" s="41"/>
      <c r="M153" s="222" t="s">
        <v>1</v>
      </c>
      <c r="N153" s="223" t="s">
        <v>42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174</v>
      </c>
      <c r="AT153" s="226" t="s">
        <v>169</v>
      </c>
      <c r="AU153" s="226" t="s">
        <v>87</v>
      </c>
      <c r="AY153" s="14" t="s">
        <v>167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174</v>
      </c>
      <c r="BM153" s="226" t="s">
        <v>3911</v>
      </c>
    </row>
    <row r="154" s="2" customFormat="1">
      <c r="A154" s="35"/>
      <c r="B154" s="36"/>
      <c r="C154" s="37"/>
      <c r="D154" s="238" t="s">
        <v>371</v>
      </c>
      <c r="E154" s="37"/>
      <c r="F154" s="239" t="s">
        <v>3912</v>
      </c>
      <c r="G154" s="37"/>
      <c r="H154" s="37"/>
      <c r="I154" s="240"/>
      <c r="J154" s="37"/>
      <c r="K154" s="37"/>
      <c r="L154" s="41"/>
      <c r="M154" s="241"/>
      <c r="N154" s="242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371</v>
      </c>
      <c r="AU154" s="14" t="s">
        <v>87</v>
      </c>
    </row>
    <row r="155" s="2" customFormat="1" ht="14.4" customHeight="1">
      <c r="A155" s="35"/>
      <c r="B155" s="36"/>
      <c r="C155" s="215" t="s">
        <v>224</v>
      </c>
      <c r="D155" s="215" t="s">
        <v>169</v>
      </c>
      <c r="E155" s="216" t="s">
        <v>3913</v>
      </c>
      <c r="F155" s="217" t="s">
        <v>3914</v>
      </c>
      <c r="G155" s="218" t="s">
        <v>3905</v>
      </c>
      <c r="H155" s="219">
        <v>1</v>
      </c>
      <c r="I155" s="220"/>
      <c r="J155" s="221">
        <f>ROUND(I155*H155,2)</f>
        <v>0</v>
      </c>
      <c r="K155" s="217" t="s">
        <v>173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174</v>
      </c>
      <c r="AT155" s="226" t="s">
        <v>169</v>
      </c>
      <c r="AU155" s="226" t="s">
        <v>87</v>
      </c>
      <c r="AY155" s="14" t="s">
        <v>167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174</v>
      </c>
      <c r="BM155" s="226" t="s">
        <v>3915</v>
      </c>
    </row>
    <row r="156" s="2" customFormat="1">
      <c r="A156" s="35"/>
      <c r="B156" s="36"/>
      <c r="C156" s="37"/>
      <c r="D156" s="238" t="s">
        <v>371</v>
      </c>
      <c r="E156" s="37"/>
      <c r="F156" s="239" t="s">
        <v>3916</v>
      </c>
      <c r="G156" s="37"/>
      <c r="H156" s="37"/>
      <c r="I156" s="240"/>
      <c r="J156" s="37"/>
      <c r="K156" s="37"/>
      <c r="L156" s="41"/>
      <c r="M156" s="241"/>
      <c r="N156" s="242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371</v>
      </c>
      <c r="AU156" s="14" t="s">
        <v>87</v>
      </c>
    </row>
    <row r="157" s="2" customFormat="1" ht="14.4" customHeight="1">
      <c r="A157" s="35"/>
      <c r="B157" s="36"/>
      <c r="C157" s="215" t="s">
        <v>8</v>
      </c>
      <c r="D157" s="215" t="s">
        <v>169</v>
      </c>
      <c r="E157" s="216" t="s">
        <v>3917</v>
      </c>
      <c r="F157" s="217" t="s">
        <v>3918</v>
      </c>
      <c r="G157" s="218" t="s">
        <v>3905</v>
      </c>
      <c r="H157" s="219">
        <v>1</v>
      </c>
      <c r="I157" s="220"/>
      <c r="J157" s="221">
        <f>ROUND(I157*H157,2)</f>
        <v>0</v>
      </c>
      <c r="K157" s="217" t="s">
        <v>173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174</v>
      </c>
      <c r="AT157" s="226" t="s">
        <v>169</v>
      </c>
      <c r="AU157" s="226" t="s">
        <v>87</v>
      </c>
      <c r="AY157" s="14" t="s">
        <v>167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174</v>
      </c>
      <c r="BM157" s="226" t="s">
        <v>3919</v>
      </c>
    </row>
    <row r="158" s="2" customFormat="1">
      <c r="A158" s="35"/>
      <c r="B158" s="36"/>
      <c r="C158" s="37"/>
      <c r="D158" s="238" t="s">
        <v>371</v>
      </c>
      <c r="E158" s="37"/>
      <c r="F158" s="239" t="s">
        <v>3920</v>
      </c>
      <c r="G158" s="37"/>
      <c r="H158" s="37"/>
      <c r="I158" s="240"/>
      <c r="J158" s="37"/>
      <c r="K158" s="37"/>
      <c r="L158" s="41"/>
      <c r="M158" s="241"/>
      <c r="N158" s="24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371</v>
      </c>
      <c r="AU158" s="14" t="s">
        <v>87</v>
      </c>
    </row>
    <row r="159" s="12" customFormat="1" ht="22.8" customHeight="1">
      <c r="A159" s="12"/>
      <c r="B159" s="199"/>
      <c r="C159" s="200"/>
      <c r="D159" s="201" t="s">
        <v>76</v>
      </c>
      <c r="E159" s="213" t="s">
        <v>3921</v>
      </c>
      <c r="F159" s="213" t="s">
        <v>3922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SUM(P160:P161)</f>
        <v>0</v>
      </c>
      <c r="Q159" s="207"/>
      <c r="R159" s="208">
        <f>SUM(R160:R161)</f>
        <v>0</v>
      </c>
      <c r="S159" s="207"/>
      <c r="T159" s="209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188</v>
      </c>
      <c r="AT159" s="211" t="s">
        <v>76</v>
      </c>
      <c r="AU159" s="211" t="s">
        <v>85</v>
      </c>
      <c r="AY159" s="210" t="s">
        <v>167</v>
      </c>
      <c r="BK159" s="212">
        <f>SUM(BK160:BK161)</f>
        <v>0</v>
      </c>
    </row>
    <row r="160" s="2" customFormat="1" ht="14.4" customHeight="1">
      <c r="A160" s="35"/>
      <c r="B160" s="36"/>
      <c r="C160" s="215" t="s">
        <v>233</v>
      </c>
      <c r="D160" s="215" t="s">
        <v>169</v>
      </c>
      <c r="E160" s="216" t="s">
        <v>3923</v>
      </c>
      <c r="F160" s="217" t="s">
        <v>3924</v>
      </c>
      <c r="G160" s="218" t="s">
        <v>3905</v>
      </c>
      <c r="H160" s="219">
        <v>1</v>
      </c>
      <c r="I160" s="220"/>
      <c r="J160" s="221">
        <f>ROUND(I160*H160,2)</f>
        <v>0</v>
      </c>
      <c r="K160" s="217" t="s">
        <v>173</v>
      </c>
      <c r="L160" s="41"/>
      <c r="M160" s="222" t="s">
        <v>1</v>
      </c>
      <c r="N160" s="223" t="s">
        <v>42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174</v>
      </c>
      <c r="AT160" s="226" t="s">
        <v>169</v>
      </c>
      <c r="AU160" s="226" t="s">
        <v>87</v>
      </c>
      <c r="AY160" s="14" t="s">
        <v>167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174</v>
      </c>
      <c r="BM160" s="226" t="s">
        <v>3925</v>
      </c>
    </row>
    <row r="161" s="2" customFormat="1" ht="14.4" customHeight="1">
      <c r="A161" s="35"/>
      <c r="B161" s="36"/>
      <c r="C161" s="215" t="s">
        <v>237</v>
      </c>
      <c r="D161" s="215" t="s">
        <v>169</v>
      </c>
      <c r="E161" s="216" t="s">
        <v>3926</v>
      </c>
      <c r="F161" s="217" t="s">
        <v>3927</v>
      </c>
      <c r="G161" s="218" t="s">
        <v>3905</v>
      </c>
      <c r="H161" s="219">
        <v>1</v>
      </c>
      <c r="I161" s="220"/>
      <c r="J161" s="221">
        <f>ROUND(I161*H161,2)</f>
        <v>0</v>
      </c>
      <c r="K161" s="217" t="s">
        <v>173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174</v>
      </c>
      <c r="AT161" s="226" t="s">
        <v>169</v>
      </c>
      <c r="AU161" s="226" t="s">
        <v>87</v>
      </c>
      <c r="AY161" s="14" t="s">
        <v>167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174</v>
      </c>
      <c r="BM161" s="226" t="s">
        <v>3928</v>
      </c>
    </row>
    <row r="162" s="12" customFormat="1" ht="22.8" customHeight="1">
      <c r="A162" s="12"/>
      <c r="B162" s="199"/>
      <c r="C162" s="200"/>
      <c r="D162" s="201" t="s">
        <v>76</v>
      </c>
      <c r="E162" s="213" t="s">
        <v>3929</v>
      </c>
      <c r="F162" s="213" t="s">
        <v>3930</v>
      </c>
      <c r="G162" s="200"/>
      <c r="H162" s="200"/>
      <c r="I162" s="203"/>
      <c r="J162" s="214">
        <f>BK162</f>
        <v>0</v>
      </c>
      <c r="K162" s="200"/>
      <c r="L162" s="205"/>
      <c r="M162" s="206"/>
      <c r="N162" s="207"/>
      <c r="O162" s="207"/>
      <c r="P162" s="208">
        <f>SUM(P163:P164)</f>
        <v>0</v>
      </c>
      <c r="Q162" s="207"/>
      <c r="R162" s="208">
        <f>SUM(R163:R164)</f>
        <v>0</v>
      </c>
      <c r="S162" s="207"/>
      <c r="T162" s="209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188</v>
      </c>
      <c r="AT162" s="211" t="s">
        <v>76</v>
      </c>
      <c r="AU162" s="211" t="s">
        <v>85</v>
      </c>
      <c r="AY162" s="210" t="s">
        <v>167</v>
      </c>
      <c r="BK162" s="212">
        <f>SUM(BK163:BK164)</f>
        <v>0</v>
      </c>
    </row>
    <row r="163" s="2" customFormat="1" ht="14.4" customHeight="1">
      <c r="A163" s="35"/>
      <c r="B163" s="36"/>
      <c r="C163" s="215" t="s">
        <v>241</v>
      </c>
      <c r="D163" s="215" t="s">
        <v>169</v>
      </c>
      <c r="E163" s="216" t="s">
        <v>3931</v>
      </c>
      <c r="F163" s="217" t="s">
        <v>3932</v>
      </c>
      <c r="G163" s="218" t="s">
        <v>3905</v>
      </c>
      <c r="H163" s="219">
        <v>1</v>
      </c>
      <c r="I163" s="220"/>
      <c r="J163" s="221">
        <f>ROUND(I163*H163,2)</f>
        <v>0</v>
      </c>
      <c r="K163" s="217" t="s">
        <v>173</v>
      </c>
      <c r="L163" s="41"/>
      <c r="M163" s="222" t="s">
        <v>1</v>
      </c>
      <c r="N163" s="223" t="s">
        <v>42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174</v>
      </c>
      <c r="AT163" s="226" t="s">
        <v>169</v>
      </c>
      <c r="AU163" s="226" t="s">
        <v>87</v>
      </c>
      <c r="AY163" s="14" t="s">
        <v>167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174</v>
      </c>
      <c r="BM163" s="226" t="s">
        <v>3933</v>
      </c>
    </row>
    <row r="164" s="2" customFormat="1">
      <c r="A164" s="35"/>
      <c r="B164" s="36"/>
      <c r="C164" s="37"/>
      <c r="D164" s="238" t="s">
        <v>371</v>
      </c>
      <c r="E164" s="37"/>
      <c r="F164" s="239" t="s">
        <v>3934</v>
      </c>
      <c r="G164" s="37"/>
      <c r="H164" s="37"/>
      <c r="I164" s="240"/>
      <c r="J164" s="37"/>
      <c r="K164" s="37"/>
      <c r="L164" s="41"/>
      <c r="M164" s="241"/>
      <c r="N164" s="24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371</v>
      </c>
      <c r="AU164" s="14" t="s">
        <v>87</v>
      </c>
    </row>
    <row r="165" s="12" customFormat="1" ht="22.8" customHeight="1">
      <c r="A165" s="12"/>
      <c r="B165" s="199"/>
      <c r="C165" s="200"/>
      <c r="D165" s="201" t="s">
        <v>76</v>
      </c>
      <c r="E165" s="213" t="s">
        <v>3935</v>
      </c>
      <c r="F165" s="213" t="s">
        <v>3936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SUM(P166:P167)</f>
        <v>0</v>
      </c>
      <c r="Q165" s="207"/>
      <c r="R165" s="208">
        <f>SUM(R166:R167)</f>
        <v>0</v>
      </c>
      <c r="S165" s="207"/>
      <c r="T165" s="209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188</v>
      </c>
      <c r="AT165" s="211" t="s">
        <v>76</v>
      </c>
      <c r="AU165" s="211" t="s">
        <v>85</v>
      </c>
      <c r="AY165" s="210" t="s">
        <v>167</v>
      </c>
      <c r="BK165" s="212">
        <f>SUM(BK166:BK167)</f>
        <v>0</v>
      </c>
    </row>
    <row r="166" s="2" customFormat="1" ht="14.4" customHeight="1">
      <c r="A166" s="35"/>
      <c r="B166" s="36"/>
      <c r="C166" s="215" t="s">
        <v>245</v>
      </c>
      <c r="D166" s="215" t="s">
        <v>169</v>
      </c>
      <c r="E166" s="216" t="s">
        <v>3937</v>
      </c>
      <c r="F166" s="217" t="s">
        <v>3936</v>
      </c>
      <c r="G166" s="218" t="s">
        <v>3905</v>
      </c>
      <c r="H166" s="219">
        <v>1</v>
      </c>
      <c r="I166" s="220"/>
      <c r="J166" s="221">
        <f>ROUND(I166*H166,2)</f>
        <v>0</v>
      </c>
      <c r="K166" s="217" t="s">
        <v>173</v>
      </c>
      <c r="L166" s="41"/>
      <c r="M166" s="222" t="s">
        <v>1</v>
      </c>
      <c r="N166" s="223" t="s">
        <v>42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174</v>
      </c>
      <c r="AT166" s="226" t="s">
        <v>169</v>
      </c>
      <c r="AU166" s="226" t="s">
        <v>87</v>
      </c>
      <c r="AY166" s="14" t="s">
        <v>167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174</v>
      </c>
      <c r="BM166" s="226" t="s">
        <v>3938</v>
      </c>
    </row>
    <row r="167" s="2" customFormat="1">
      <c r="A167" s="35"/>
      <c r="B167" s="36"/>
      <c r="C167" s="37"/>
      <c r="D167" s="238" t="s">
        <v>371</v>
      </c>
      <c r="E167" s="37"/>
      <c r="F167" s="239" t="s">
        <v>3939</v>
      </c>
      <c r="G167" s="37"/>
      <c r="H167" s="37"/>
      <c r="I167" s="240"/>
      <c r="J167" s="37"/>
      <c r="K167" s="37"/>
      <c r="L167" s="41"/>
      <c r="M167" s="243"/>
      <c r="N167" s="244"/>
      <c r="O167" s="245"/>
      <c r="P167" s="245"/>
      <c r="Q167" s="245"/>
      <c r="R167" s="245"/>
      <c r="S167" s="245"/>
      <c r="T167" s="24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371</v>
      </c>
      <c r="AU167" s="14" t="s">
        <v>87</v>
      </c>
    </row>
    <row r="168" s="2" customFormat="1" ht="6.96" customHeight="1">
      <c r="A168" s="35"/>
      <c r="B168" s="63"/>
      <c r="C168" s="64"/>
      <c r="D168" s="64"/>
      <c r="E168" s="64"/>
      <c r="F168" s="64"/>
      <c r="G168" s="64"/>
      <c r="H168" s="64"/>
      <c r="I168" s="64"/>
      <c r="J168" s="64"/>
      <c r="K168" s="64"/>
      <c r="L168" s="41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sheet="1" autoFilter="0" formatColumns="0" formatRows="0" objects="1" scenarios="1" spinCount="100000" saltValue="aJNBIPjdMgdJLr9cqnnTBNh+E/S06H9fwALZHpkitzHMbyHKKvsvkLAWRsxhuO/KjM6R23GttKXU07MqjcPvqw==" hashValue="7cXcOH1wGRDyKSrb42pNkD9D2BN4JMszQ80Tayr5P2kqg6S90CtXzUIoKR5vPtSnxk+VOjdDMIRYncKGBi3F+Q==" algorithmName="SHA-512" password="CC35"/>
  <autoFilter ref="C128:K16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LAPTOP-J\Jitule</dc:creator>
  <cp:lastModifiedBy>LAPTOP-J\Jitule</cp:lastModifiedBy>
  <dcterms:created xsi:type="dcterms:W3CDTF">2023-01-30T17:56:46Z</dcterms:created>
  <dcterms:modified xsi:type="dcterms:W3CDTF">2023-01-30T17:57:00Z</dcterms:modified>
</cp:coreProperties>
</file>